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trishak.Yulia\Desktop\"/>
    </mc:Choice>
  </mc:AlternateContent>
  <bookViews>
    <workbookView xWindow="0" yWindow="0" windowWidth="28800" windowHeight="11430" firstSheet="1" activeTab="1"/>
  </bookViews>
  <sheets>
    <sheet name="МО объекты" sheetId="5" state="hidden" r:id="rId1"/>
    <sheet name="Наш район (щебенение)" sheetId="19" r:id="rId2"/>
    <sheet name="1-ый аукцион МО" sheetId="21" r:id="rId3"/>
    <sheet name="2-ой аукцион МО " sheetId="22" r:id="rId4"/>
    <sheet name="3-ий аукцион МО" sheetId="23" r:id="rId5"/>
    <sheet name="4-ий аукцион МО" sheetId="24" r:id="rId6"/>
  </sheets>
  <definedNames>
    <definedName name="а2" localSheetId="2">#REF!</definedName>
    <definedName name="а2" localSheetId="3">#REF!</definedName>
    <definedName name="а2" localSheetId="4">#REF!</definedName>
    <definedName name="а2" localSheetId="1">#REF!</definedName>
    <definedName name="а2">#REF!</definedName>
    <definedName name="а3" localSheetId="2">#REF!</definedName>
    <definedName name="а3" localSheetId="3">#REF!</definedName>
    <definedName name="а3" localSheetId="4">#REF!</definedName>
    <definedName name="а3" localSheetId="1">#REF!</definedName>
    <definedName name="а3">#REF!</definedName>
    <definedName name="_xlnm.Print_Area" localSheetId="2">'1-ый аукцион МО'!$A$1:$E$101</definedName>
    <definedName name="_xlnm.Print_Area" localSheetId="3">'2-ой аукцион МО '!$A$1:$E$216</definedName>
    <definedName name="_xlnm.Print_Area" localSheetId="4">'3-ий аукцион МО'!$A$1:$E$168</definedName>
    <definedName name="_xlnm.Print_Area" localSheetId="5">'4-ий аукцион МО'!$A$1:$E$167</definedName>
    <definedName name="_xlnm.Print_Area" localSheetId="0">'МО объекты'!#REF!</definedName>
    <definedName name="_xlnm.Print_Area" localSheetId="1">'Наш район (щебенение)'!$A$1:$C$43</definedName>
  </definedNames>
  <calcPr calcId="162913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9" i="24" l="1"/>
  <c r="E167" i="24" l="1"/>
  <c r="D167" i="24"/>
  <c r="E166" i="24"/>
  <c r="D166" i="24"/>
  <c r="D159" i="24"/>
  <c r="E136" i="24"/>
  <c r="D136" i="24"/>
  <c r="E130" i="24"/>
  <c r="D130" i="24"/>
  <c r="E103" i="24"/>
  <c r="E66" i="24" s="1"/>
  <c r="D103" i="24"/>
  <c r="E93" i="24"/>
  <c r="D93" i="24"/>
  <c r="E84" i="24"/>
  <c r="D84" i="24"/>
  <c r="E71" i="24"/>
  <c r="D71" i="24"/>
  <c r="E65" i="24"/>
  <c r="E61" i="24"/>
  <c r="E57" i="24"/>
  <c r="E53" i="24"/>
  <c r="D53" i="24"/>
  <c r="E49" i="24"/>
  <c r="D49" i="24"/>
  <c r="D36" i="24" s="1"/>
  <c r="E36" i="24"/>
  <c r="E35" i="24"/>
  <c r="E28" i="24"/>
  <c r="D28" i="24"/>
  <c r="E24" i="24"/>
  <c r="E7" i="24" s="1"/>
  <c r="D24" i="24"/>
  <c r="E19" i="24"/>
  <c r="E16" i="24"/>
  <c r="E6" i="24" l="1"/>
  <c r="D7" i="24"/>
  <c r="D66" i="24"/>
  <c r="D6" i="24" l="1"/>
  <c r="C39" i="19" l="1"/>
  <c r="C38" i="19"/>
  <c r="C34" i="19"/>
  <c r="C31" i="19"/>
  <c r="C26" i="19"/>
  <c r="C23" i="19"/>
  <c r="C19" i="19" s="1"/>
  <c r="C18" i="19"/>
  <c r="C14" i="19"/>
  <c r="E168" i="23"/>
  <c r="D168" i="23"/>
  <c r="E167" i="23"/>
  <c r="D167" i="23"/>
  <c r="E160" i="23"/>
  <c r="D160" i="23"/>
  <c r="E153" i="23"/>
  <c r="D153" i="23"/>
  <c r="E139" i="23"/>
  <c r="D139" i="23"/>
  <c r="E111" i="23"/>
  <c r="D111" i="23"/>
  <c r="E96" i="23"/>
  <c r="D96" i="23"/>
  <c r="E83" i="23"/>
  <c r="D83" i="23"/>
  <c r="E75" i="23"/>
  <c r="D75" i="23"/>
  <c r="E67" i="23"/>
  <c r="E63" i="23"/>
  <c r="E59" i="23"/>
  <c r="E55" i="23"/>
  <c r="E43" i="23" s="1"/>
  <c r="D55" i="23"/>
  <c r="E51" i="23"/>
  <c r="D43" i="23"/>
  <c r="E42" i="23"/>
  <c r="E35" i="23"/>
  <c r="E25" i="23"/>
  <c r="E19" i="23"/>
  <c r="E16" i="23"/>
  <c r="D68" i="23" l="1"/>
  <c r="D6" i="23" s="1"/>
  <c r="E7" i="23"/>
  <c r="C27" i="19"/>
  <c r="C8" i="19"/>
  <c r="C7" i="19" s="1"/>
  <c r="E68" i="23"/>
  <c r="E6" i="23" s="1"/>
  <c r="E216" i="22" l="1"/>
  <c r="D216" i="22"/>
  <c r="E215" i="22"/>
  <c r="H214" i="22"/>
  <c r="F213" i="22"/>
  <c r="H212" i="22"/>
  <c r="H211" i="22"/>
  <c r="E209" i="22"/>
  <c r="H208" i="22"/>
  <c r="F207" i="22"/>
  <c r="F206" i="22"/>
  <c r="F205" i="22"/>
  <c r="H204" i="22"/>
  <c r="H203" i="22"/>
  <c r="F202" i="22"/>
  <c r="F201" i="22"/>
  <c r="F200" i="22"/>
  <c r="H199" i="22"/>
  <c r="H198" i="22"/>
  <c r="F197" i="22"/>
  <c r="H196" i="22"/>
  <c r="F195" i="22"/>
  <c r="H194" i="22"/>
  <c r="E192" i="22"/>
  <c r="E186" i="22"/>
  <c r="E152" i="22"/>
  <c r="F151" i="22"/>
  <c r="F150" i="22"/>
  <c r="F149" i="22"/>
  <c r="F148" i="22"/>
  <c r="F147" i="22"/>
  <c r="F146" i="22"/>
  <c r="H145" i="22"/>
  <c r="H144" i="22"/>
  <c r="H143" i="22"/>
  <c r="H142" i="22"/>
  <c r="H141" i="22"/>
  <c r="E139" i="22"/>
  <c r="E133" i="22"/>
  <c r="E122" i="22"/>
  <c r="E115" i="22" s="1"/>
  <c r="H121" i="22"/>
  <c r="H120" i="22"/>
  <c r="H119" i="22"/>
  <c r="H118" i="22"/>
  <c r="H117" i="22"/>
  <c r="E114" i="22"/>
  <c r="H113" i="22"/>
  <c r="H112" i="22"/>
  <c r="H110" i="22"/>
  <c r="H109" i="22"/>
  <c r="H107" i="22"/>
  <c r="H106" i="22"/>
  <c r="E103" i="22"/>
  <c r="D103" i="22"/>
  <c r="D53" i="22" s="1"/>
  <c r="H100" i="22"/>
  <c r="H99" i="22"/>
  <c r="H97" i="22"/>
  <c r="E94" i="22"/>
  <c r="H92" i="22"/>
  <c r="H91" i="22"/>
  <c r="H90" i="22"/>
  <c r="H89" i="22"/>
  <c r="H88" i="22"/>
  <c r="H87" i="22"/>
  <c r="H86" i="22"/>
  <c r="H85" i="22"/>
  <c r="H84" i="22"/>
  <c r="H83" i="22"/>
  <c r="H82" i="22"/>
  <c r="H81" i="22"/>
  <c r="H80" i="22"/>
  <c r="H79" i="22"/>
  <c r="H78" i="22"/>
  <c r="H77" i="22"/>
  <c r="H76" i="22"/>
  <c r="E74" i="22"/>
  <c r="H73" i="22"/>
  <c r="H72" i="22"/>
  <c r="H71" i="22"/>
  <c r="H70" i="22"/>
  <c r="H69" i="22"/>
  <c r="H68" i="22"/>
  <c r="H67" i="22"/>
  <c r="H66" i="22"/>
  <c r="H65" i="22"/>
  <c r="H64" i="22"/>
  <c r="H63" i="22"/>
  <c r="E61" i="22"/>
  <c r="H60" i="22"/>
  <c r="H59" i="22"/>
  <c r="F58" i="22"/>
  <c r="H57" i="22"/>
  <c r="H56" i="22"/>
  <c r="H55" i="22"/>
  <c r="E52" i="22"/>
  <c r="D52" i="22"/>
  <c r="H51" i="22"/>
  <c r="F50" i="22"/>
  <c r="F49" i="22"/>
  <c r="H39" i="22"/>
  <c r="F38" i="22"/>
  <c r="E36" i="22"/>
  <c r="D36" i="22"/>
  <c r="F35" i="22"/>
  <c r="F34" i="22"/>
  <c r="F33" i="22"/>
  <c r="F32" i="22"/>
  <c r="E30" i="22"/>
  <c r="D30" i="22"/>
  <c r="F29" i="22"/>
  <c r="F28" i="22"/>
  <c r="H27" i="22"/>
  <c r="F26" i="22"/>
  <c r="E24" i="22"/>
  <c r="D24" i="22"/>
  <c r="F18" i="22"/>
  <c r="E16" i="22"/>
  <c r="D16" i="22"/>
  <c r="H12" i="22"/>
  <c r="H11" i="22"/>
  <c r="H10" i="22"/>
  <c r="E101" i="21"/>
  <c r="D101" i="21"/>
  <c r="E100" i="21"/>
  <c r="D100" i="21"/>
  <c r="E81" i="21"/>
  <c r="D81" i="21"/>
  <c r="H76" i="21"/>
  <c r="E76" i="21"/>
  <c r="D76" i="21"/>
  <c r="E53" i="21"/>
  <c r="D53" i="21"/>
  <c r="E46" i="21"/>
  <c r="D46" i="21"/>
  <c r="E36" i="21"/>
  <c r="D36" i="21"/>
  <c r="H27" i="21"/>
  <c r="E27" i="21"/>
  <c r="D27" i="21"/>
  <c r="H23" i="21"/>
  <c r="H22" i="21"/>
  <c r="H21" i="21"/>
  <c r="E21" i="21"/>
  <c r="D21" i="21"/>
  <c r="H18" i="21"/>
  <c r="H17" i="21"/>
  <c r="E16" i="21"/>
  <c r="D16" i="21"/>
  <c r="H7" i="21"/>
  <c r="F7" i="21"/>
  <c r="E7" i="21" l="1"/>
  <c r="E6" i="21" s="1"/>
  <c r="E53" i="22"/>
  <c r="E8" i="22"/>
  <c r="D8" i="22"/>
  <c r="D7" i="22" s="1"/>
  <c r="D7" i="21"/>
  <c r="D6" i="21" s="1"/>
  <c r="F216" i="22"/>
  <c r="H216" i="22"/>
  <c r="E7" i="22" l="1"/>
</calcChain>
</file>

<file path=xl/sharedStrings.xml><?xml version="1.0" encoding="utf-8"?>
<sst xmlns="http://schemas.openxmlformats.org/spreadsheetml/2006/main" count="498" uniqueCount="347">
  <si>
    <t>№
п/п</t>
  </si>
  <si>
    <t>Наименование объекта</t>
  </si>
  <si>
    <t>ИТОГО</t>
  </si>
  <si>
    <t>В том числе: завершено</t>
  </si>
  <si>
    <t>В том числе: в работе</t>
  </si>
  <si>
    <t>Протяженность, км</t>
  </si>
  <si>
    <t>Стоимость, тыс.руб.</t>
  </si>
  <si>
    <t>Собственные</t>
  </si>
  <si>
    <t>ВСЕГО</t>
  </si>
  <si>
    <t>Ленинский филиал</t>
  </si>
  <si>
    <t xml:space="preserve">Веневский район </t>
  </si>
  <si>
    <t>Ясногорский район</t>
  </si>
  <si>
    <t>Узловский филиал</t>
  </si>
  <si>
    <t xml:space="preserve">МО город Ефремов </t>
  </si>
  <si>
    <t xml:space="preserve">Киреевский район </t>
  </si>
  <si>
    <t>Щекинский филиал</t>
  </si>
  <si>
    <t>Суворовский район</t>
  </si>
  <si>
    <t>Белевский район</t>
  </si>
  <si>
    <t xml:space="preserve">Чернский район </t>
  </si>
  <si>
    <t>Ремонт участка автодороги М-4 - Кухтинка - Ананское - Красный Яр - Студенецкие выселки - Великое Поле - Вородуново (от д.Студенецкие выселки до д.Вородуново) Веневского района</t>
  </si>
  <si>
    <t>Ремонт автодороги Прудищи - Бельцы Веневского района</t>
  </si>
  <si>
    <t>Ремонт автодороги Клин - Мильшино Веневского района</t>
  </si>
  <si>
    <t>Ремонт автоподъезда к д. Глазово Ясногорского района Тульской области</t>
  </si>
  <si>
    <t>Ремонт автомобильной дороги к д.Бураково, Квашнино, Чертовое, а/подъезд к д.Екатериновка Ясногорского района Тульской области</t>
  </si>
  <si>
    <t>Ремонт подъезда к д. Красногорское от автодороги "Дон-Куркино-Тормасово» на участке от Кочергинки до Красногорское в Ефремовском районе Тульской области</t>
  </si>
  <si>
    <t>Ремонт автомобильной дороги "Октябрьский - Яновка - Никольское - Новый Двор" - Тюртень в Ефремовском районе Тульской области</t>
  </si>
  <si>
    <t>Обустройство щебнем автоподъезда Щекино-Липки-Киреевск к н.п. Сатинка, Киреевского района Тульской области</t>
  </si>
  <si>
    <t>Ремонт автомобильной дороги (подъезд)  к д. Большая Алешня Суворовского района Тульской области</t>
  </si>
  <si>
    <t>Ремонт автомобильной дороги (автоподъезд) к п. Новослободский  Суворовского района Тульской области</t>
  </si>
  <si>
    <t>Ремонт автомобильной дороги общего пользования местного значения (в щебне) по адресу: д. Жерлово-Григорьево Чернского района Тульской области</t>
  </si>
  <si>
    <t>Ремонт внутрипоселковой грунтовой дороги общего пользования местного значения от с. Лужны до д. Петровское Чернского района Тульской области</t>
  </si>
  <si>
    <t>Субподряд</t>
  </si>
  <si>
    <t>Богородицкий район</t>
  </si>
  <si>
    <t>Ремонт участка дороги общего пользования и тротуара  по ул. Коммунаров, ул.10-ой Армии г.Богородицка</t>
  </si>
  <si>
    <t>Ремонт автодороги общего пользования по ул.Л.Толстого г.Богородицка</t>
  </si>
  <si>
    <t>Ремонт автодороги общего пользования ул.Клубная, ул.Октябрьская мкр.Жданковский г.Богородицка</t>
  </si>
  <si>
    <t>Ремонт участка дороги общего пользования по ул.Фабричная мкр.Жданковский г.Богородицка</t>
  </si>
  <si>
    <t>Ремонт автодороги общего пользования по ул. Победы г.Богородицка Богородицкого района(от ул.Макаренко до ул. Володарского)</t>
  </si>
  <si>
    <t>Ремонт участка дороги общего пользования по ул.Пролетарская г.Богородицка</t>
  </si>
  <si>
    <t>Отсыпка щебнем от п.Красный до с. Красные Буйцы Богородицкого района</t>
  </si>
  <si>
    <t>п.Волово</t>
  </si>
  <si>
    <t>Ремонт автомобильной дороги ул. Механическая в п. Волово Тульской области</t>
  </si>
  <si>
    <t>Ремонт участка автомобильной дороги ул. Сентемова в п. Волово Тульской области</t>
  </si>
  <si>
    <t>Ремонт участка автомобильной дороги ул. Главная в с. Непрядва Воловского муниципального округа Тульской области</t>
  </si>
  <si>
    <t>г.Донской</t>
  </si>
  <si>
    <t>Ремонт автомобильной дороги по адресу: ул.Пролетарская, мкр. Новоугольный, г.Донской</t>
  </si>
  <si>
    <t>Ремонт автомобильной дороги по адресу: ул.Горняцкая, мкр. Центральный, г.Донской</t>
  </si>
  <si>
    <t>дорога ул.Пионерская, мкр. Центральный, г.Донской</t>
  </si>
  <si>
    <t>дорога ул.Трудовая, мкр. Центральный, г.Донской</t>
  </si>
  <si>
    <t>г.Ефремов</t>
  </si>
  <si>
    <t>Ремонт автомобильной дороги в д. Кислинка Ефремовского района Тульской области</t>
  </si>
  <si>
    <t>Ремонт участка автомобильной дороги в с. Лаврово Ефремовского района Тульской области</t>
  </si>
  <si>
    <t>Ремонт автомобильной дороги "Шкилевка-Ушаково-Кислинка-Никольское" (на участке от карьера до моста через р. Гоголь) в Ефремовском районе Тульской области</t>
  </si>
  <si>
    <t>Ремонт автомобильной дороги в с. Ушаково (от развилки до конца н.п.) в Ефремовском районе Тульской области</t>
  </si>
  <si>
    <t>Ремонт автомобильной дороги в с. Ушаково (от церкви до развилки) и автомобильной дороги "Шкилевка-Ушаково-Кислинка-Никольское" (на участке от с. Ушаково до карьера) в Ефремовском районе Тульской области</t>
  </si>
  <si>
    <t>Ремонт автомобильной дороги в д. Чернятино (от автодороги "Дон"-Заречье" до автодороги М-4 "Дон") в Ефремовском районе Тульской области</t>
  </si>
  <si>
    <t>Ремонт автомобильной дороги "Шкилевка-Ушаково-Кислинка-Никольское" (на участке от с. Ушаково до д. Кислинка) в Ефремовском районе Тульской области</t>
  </si>
  <si>
    <t>Кимовский район</t>
  </si>
  <si>
    <t>Устройство дорожного покрытия дорог (асфальтирование) д.Вишневая Кимовский район Тульской области</t>
  </si>
  <si>
    <t>Устройство дорожного покрытия дороги (щебенение) д.Рассекино Кимовский район Тульской области</t>
  </si>
  <si>
    <t>Устройство дорожного покрытия дорог (асфальтирование) по ул.Дзержинского г.Кимовск Тульской области</t>
  </si>
  <si>
    <t>Ремонт автомобильной дороги общего пользования в г.Кимовск Тульской области по ул.Коммунистическая</t>
  </si>
  <si>
    <t>Устройство дорожного покрытия дорог (асфальтирование) по ул.Некрасова г.Кимовск Тульской области</t>
  </si>
  <si>
    <t>Устройство дорожного покрытия дорог (асфальтирование) по ул.Потехина г.Кимовск Тульской области</t>
  </si>
  <si>
    <t>Устройство дорожного покрытия дорог (асфальтирование) по ул.Спортивная г.Кимовск Тульской области</t>
  </si>
  <si>
    <t>Устройство дорожного покрытия дорог (асфальтирование) по ул.Шувалова г.Кимовск Тульской области</t>
  </si>
  <si>
    <t>Киреевский район</t>
  </si>
  <si>
    <t>Ремонт участков автодорог по улицам Тупиковая и Железнодорожная в г. Киреевск Киреевского района</t>
  </si>
  <si>
    <t>Ремонт автодороги проезд ул. Геологов - ул. Железнодорожная (в районе эл. сетей) в г. Киреевск Киреевского района</t>
  </si>
  <si>
    <t>Ремонт участков автодороги по ул. Западная в г. Киреевск Киреевского района</t>
  </si>
  <si>
    <t>Ремонт участка автодороги по ул. пер. Тесакова в г. Киреевск Киреевского района</t>
  </si>
  <si>
    <t>Ремонт участка автодороги по ул. Токарева (от ул. Мира до ул. Горнорудный пер.) в г. Киреевск Киреевского района</t>
  </si>
  <si>
    <t>Куркинский район</t>
  </si>
  <si>
    <t>Ремонт дороги общего пользования местного значения ул.Гусева (щебенение) в р.п.Куркино, Тульской области</t>
  </si>
  <si>
    <t xml:space="preserve">Ремонт дороги общего пользования местного значения в д.Кинь-Грусть, Куркинского муниципального округа Тульской области </t>
  </si>
  <si>
    <t xml:space="preserve">Ремонт дороги общего пользования местного значения в с.Андреевка, ул.Центральная (к школе), Куркинского муниципального округа Тульской области </t>
  </si>
  <si>
    <t xml:space="preserve">Ремонт дороги общего пользования местного значения в д.Подхожее, Куркинского муниципального округа Тульской области </t>
  </si>
  <si>
    <t xml:space="preserve">Ремонт дороги общего пользования местного значения  д.Птань-Жилинских, Куркинского муниципального округа Тульской области </t>
  </si>
  <si>
    <t xml:space="preserve">Ремонт дороги общего пользования местного значения  в с.Сергиевское, Куркинского муниципального округа Тульской области </t>
  </si>
  <si>
    <t xml:space="preserve">Ремонт дороги общего пользования местного значения  в с.Екатерининское, Куркинского муниципального округа Тульской области </t>
  </si>
  <si>
    <t>Ремонт дороги общего пользования местного значения по ул.Советская (от Универмага до пенсионного) в р.п.Куркино, Тульской области</t>
  </si>
  <si>
    <t xml:space="preserve">Ремонт дороги общего пользования местного значения в д.Покровка, Куркинского муниципального округа Тульской области </t>
  </si>
  <si>
    <t xml:space="preserve">Ремонт дороги общего пользования местного значения в п.Грибоедово, ул.Донская, Куркинского муниципального округа Тульской области </t>
  </si>
  <si>
    <t xml:space="preserve">Ремонт дороги общего пользования местного значения вс.Андреевка, ул.Западная, Куркинского муниципального округа Тульской области </t>
  </si>
  <si>
    <t>Ремонт дороги общего пользования местного значения по ул.Сахзаводская (от д.25 до д.33) в р.п.Куркино, Тульской области</t>
  </si>
  <si>
    <t xml:space="preserve">Ремонт дороги общего пользования местного значения в д.Кукуевка, Куркинского муниципального округа Тульской области </t>
  </si>
  <si>
    <t xml:space="preserve">Ремонт дороги общего пользования местного значения в д.Донские Озерки, Куркинского муниципального округа Тульской области </t>
  </si>
  <si>
    <t>Ремонт дороги общего пользования местного значения по ул.Сахзаводская от д.19 до д.21 (щебенение) в р.п.Куркино, Тульской области</t>
  </si>
  <si>
    <t xml:space="preserve">Ремонт дороги общего пользования местного значения в с.Никитское, Куркинского муниципального округа Тульской области </t>
  </si>
  <si>
    <t>Ремонт дороги общего пользования местного значения по ул.Школьная (от пересечения ул.Советская до ул.Ленина) в р.п.Куркино, Тульской области</t>
  </si>
  <si>
    <t>Ремонт дороги (отсыпка щебнем) в с.Кресты ул.Садовая - ул.Колхозная Куркинского района Тульской области</t>
  </si>
  <si>
    <t>Ремонт дороги общего пользования местного значения по ул.Театральная (от пересечения ул.Ленина до Универмага) в р.п.Куркино, Тульской области</t>
  </si>
  <si>
    <t xml:space="preserve">Ремонт дороги общего пользования местного значения в д.Ивановка, ул.Садовая, Куркинского муниципального округа Тульской области </t>
  </si>
  <si>
    <t xml:space="preserve">Ремонт дороги общего пользования местного значения в д.Ивановка, ул.Дм.Донского, Куркинского муниципального округа Тульской области </t>
  </si>
  <si>
    <t>г.Новомосковск</t>
  </si>
  <si>
    <t>Выполнение работ по ремонту асфальтобетонного покрытия автомобильной дороги местного значения на территории г. Новомосковск, Тульской области ул. Парковая</t>
  </si>
  <si>
    <t>Ремонт асфальтобетонного покрытия участков дорог местного значения на территории г. Новомосковск, Тульской области Парковый проезд</t>
  </si>
  <si>
    <t>Выполнение работ по ремонту асфальтобетонного покрытия участков автомобильных дорог местного значения на территории г. Новомосковск Тульской области ул. Солнечная</t>
  </si>
  <si>
    <t>Узловский район</t>
  </si>
  <si>
    <t>Выполнение работ по устранению дефектов и повреждений асфальтобетонного покрытия автомобильных дорог местного значения (ямочный ремонт) МО Смородинское Узловского района по адресу: Тульская область, Узловский район, п.Бестужевский, поворот к Центру образования Бестужевский</t>
  </si>
  <si>
    <t>Выполнение работ по ремонту автомобильной дороги по адресу: Тульская область, Узловский район, пос.Брусянский, ул.Мир</t>
  </si>
  <si>
    <t>МО Шахтерское. Ремонт автодороги по ул. Шоссейнаяа Узловский район. Тульская область</t>
  </si>
  <si>
    <t>Выполнение работ по ремонту автомобильной дороги по адресу: Тульская область, Узловский район, пос.Дубовка, квартал 5/15, ул.Центральная</t>
  </si>
  <si>
    <t>МО Шахтерское . Ремонт автодороги по ул. Шахтная Узловский райлон Тульская область</t>
  </si>
  <si>
    <t>МО Шахтерское . Ремонт автодороги по ул. Щербакова Узповский район. Тульская область</t>
  </si>
  <si>
    <t>Ремонт асфальтобетонного покрытия внутриквартального проезда по адресу: Тульская обл., Узловский р-н, ул. им. И.А.Простомолотова, д.24</t>
  </si>
  <si>
    <t xml:space="preserve"> с Каменка Ремонт автодороги от д.299 до примыкания к автодороге 70К-180 Узловский район Тульская область</t>
  </si>
  <si>
    <t>Щебенение дороги (1000м х 4,5м ) от центральной дороги до д. 178 с, Люторичи</t>
  </si>
  <si>
    <t xml:space="preserve"> Ощебенение участков грунтовых дорог д. Никольское от д. 85 до д. 115 - 2 480 м2</t>
  </si>
  <si>
    <t>Выполнение работ и устранение дефектов, повреж дений асфальтобетонного покрытия автодороги по пер.Ц ио лковского г.Узловая</t>
  </si>
  <si>
    <t>Выполнение работ по ремонту автомобильной дороги общего пользования местного значения расположенной по адресу:Тульская область, Узловский район, пер,1-й Горняцкий</t>
  </si>
  <si>
    <t>Вы полнение работ по устранению дефектов и повреж дений асфальтобетонного покрытия автомобильных дорог местного значения МО Смородинское Узловского района по адресу: Тульская область, Узповский район. с.Смородино от дома 165 до дома 168</t>
  </si>
  <si>
    <t>Выполнение работ по устранению дефектов и повреждений асфальтобетонного покрытия автомобильных дорог местного значения МО Смородинское Узловского района по адресу: Тульская область, Узловский район, с.Смородино от дома 216А до дома 191</t>
  </si>
  <si>
    <t xml:space="preserve">Щебенение дороги (1 000м х 4м) МО Смородинское, д. Бестужево </t>
  </si>
  <si>
    <t xml:space="preserve">Устройство покрытия по существующему щебёночному основанию (1 200м х 3,5м) д, Ушаково </t>
  </si>
  <si>
    <t>Выполнение работ по ремонту автодороги общего пользования по адресу Тульская область. Узловский район, начало-южнее микрорайона "Южный" (уп, 14 Декабря - ул. Дубовская. г. Узловая) по направлению на запад с ограничением на восточной окраине д. Бибиково</t>
  </si>
  <si>
    <t>собств</t>
  </si>
  <si>
    <t>субпо</t>
  </si>
  <si>
    <t>МО г.Алексин</t>
  </si>
  <si>
    <t>Ремонт подъездной дороги к санаторию-курорту "Алексин-Бор"</t>
  </si>
  <si>
    <t>Ремонт участка автодороги общего пользования местного значения Алексин-Мичурина-Красное (протяженность 2017 пм)</t>
  </si>
  <si>
    <t>Ремонт автодороги общего пользования местного значения ул.Площадь Победы (от путепровода до поворота на ул.Тургенева протяженностью 589 пм МО г.Алексин</t>
  </si>
  <si>
    <t>р.п. Новогуровский</t>
  </si>
  <si>
    <t>Ремонт автомобильной дороги по ул.Центральная в р.п.Новогуровский Алексинского района Тульской области</t>
  </si>
  <si>
    <t>Ремонт автомобильной дороги по ул.Школьная в р.п.Новогуровский Алексинского района Тульской области</t>
  </si>
  <si>
    <t>Веневский район</t>
  </si>
  <si>
    <t>Ремонт участка автодороги Сетка - Даниловское - Долговка - Селенка - Павлово - Воронцово - Якимовское (от д. Сетка до д. Долговка) Веневского района</t>
  </si>
  <si>
    <t>Ремонт участка автодороги по улице Железнодорожная в д. Даниловское Веневского района</t>
  </si>
  <si>
    <t>Ремонт участка автодороги по улице Пионерская в городе Веневе</t>
  </si>
  <si>
    <t>Ремонт участка автодороги по ул. Заречная в д. Березово Веневского района</t>
  </si>
  <si>
    <t>Ремонт участка автодороги по улице Новая в д. Анишино (подъезд к ЗУ для многодетных семей) Веневского района</t>
  </si>
  <si>
    <t>Ремонт участка автодороги Мордвес - Алесово - Малая Уваровка Веневского района (2 этап)</t>
  </si>
  <si>
    <t>Дубенский район</t>
  </si>
  <si>
    <t>Ремонт автомобильной дороги по ул. Октябрьская, с. Воскресенское Дубенского района Тульской области</t>
  </si>
  <si>
    <t>Ремонт автомобильной дороги по ул,Зеленая село Новое Павшино. Дубенский район. Тульской области</t>
  </si>
  <si>
    <t>Ремонт автомобильной дороги по ул.Полевая село Новое Павшино, Дубенский район. Тульской области</t>
  </si>
  <si>
    <t>Ремонт автомобильной дороги по ул.Садовая село Новое Павшино, Дубенский район. Тульской области</t>
  </si>
  <si>
    <t>Заокский район</t>
  </si>
  <si>
    <t>Выполнение работ по ремонту дороги  в рп. Заокский ул. Каштановая, ул.Живописная Заокского района Тульской области</t>
  </si>
  <si>
    <t>Выполнение работ по ремонту дороги  в п.Пахомово ул.Привокзальная Заокского района Тульской области</t>
  </si>
  <si>
    <t>Выполнение работ по ремонту дороги от переезда в рп. Заокский до развязки на д.Малахово Заокского района Тульской области</t>
  </si>
  <si>
    <t>Выполнение работ по ремонту дороги ул.Ленина рп.Заокский Заокского района Тульской области</t>
  </si>
  <si>
    <t>Ремонт автомобильной дороги по ул.Лесная в г.Ясногорске   Тульской области</t>
  </si>
  <si>
    <t>Ремонт автомобильной дороги по ул.Победы в г.Ясногорске Тульской области (мост)</t>
  </si>
  <si>
    <t>Ремонт автомобильной дороги по ул.Победы в с.Богословское Ясногорского района</t>
  </si>
  <si>
    <t>Ремонт автоподъезда к  д.Барсуки  Ясногорского района Тульской области</t>
  </si>
  <si>
    <t xml:space="preserve">  Ремонт участка автомобильной дороги  Егорьевск-Коломна-Кашира-Ненашево  и автоподъезд к с.Жежельня  Ясногорского района Тульской области</t>
  </si>
  <si>
    <t xml:space="preserve">   Ремонт участка 1-го автоподъезда к д.Нефедьево  и с.Одинцово  Ясногорского района Тульской области</t>
  </si>
  <si>
    <t>Ремонт участка автоподъезда к роднику в д.Малые Байдики  Ясногорского района Тульской области</t>
  </si>
  <si>
    <t>Ремонт автомобильной дороги по  ул. Металлистов в г.Ясногорске  Тульской области</t>
  </si>
  <si>
    <t xml:space="preserve">  Ремонт автомобильной дороги по  ул. Набережная в п.Санталовский Ясногорского района  Тульской области</t>
  </si>
  <si>
    <t>Ремонт участка автомобильной дороги по по ул.Южная от д.2 до д.8 в рп Ревякино Ясногорского района  Тульской области</t>
  </si>
  <si>
    <t>Ремонт автомобильной дороги по ул.Озерная в д.Бураково  Ясногорского района Тульской области</t>
  </si>
  <si>
    <t>Ремонт автомобильной дороги по 2-му пер.Железнодорожный в г.Ясногорске  Тульской области</t>
  </si>
  <si>
    <t xml:space="preserve">  Ремонт автомобильной дороги по  пер.Привокзальный в г.Ясногорске  Тульской области</t>
  </si>
  <si>
    <t>Ремонт автомобильной дороги по пер.Больничный в г.Ясногорске  Тульской области</t>
  </si>
  <si>
    <t>АМО г.Болохово</t>
  </si>
  <si>
    <t>Ремонт участка по ул.Заводская в г.Болохово Киревского района</t>
  </si>
  <si>
    <t>АМО Киреевский район</t>
  </si>
  <si>
    <t>Ремонт автодороги Быковка-Богородицк - автоподъезд к н.п. Олень Киреевского района</t>
  </si>
  <si>
    <t>Ремонт участка автоподъезда к н.п. Куракино Киреевского района</t>
  </si>
  <si>
    <t>АМО Шварцевское</t>
  </si>
  <si>
    <t>Щебенение участков автодорог в с. Куракино Киреевского района</t>
  </si>
  <si>
    <t>Арсеньевский район</t>
  </si>
  <si>
    <t>Плавский район</t>
  </si>
  <si>
    <t>Одоевский район</t>
  </si>
  <si>
    <t>Тепло-Огаревский район</t>
  </si>
  <si>
    <t>Чернский район</t>
  </si>
  <si>
    <t>Щекинский район</t>
  </si>
  <si>
    <t>Каменский район</t>
  </si>
  <si>
    <t>Ремонт автодороги с.Долгие Лески Каменского района</t>
  </si>
  <si>
    <t>Ремонт автодороги ул.Тихомирова с.Архангельское Каменского района</t>
  </si>
  <si>
    <t>Ремонт автмобильной дороги между д. Большие Голубочки и д. Бутырки Арсеньевского района (щебеночное покрытие)</t>
  </si>
  <si>
    <t>Ремонт автмобильной дороги между д. Нижние Ростоки и п. Красный Арсеньевского района (щебеночное покрытие)</t>
  </si>
  <si>
    <t>Ремонт автмобильной дороги по ул. Нижняя, Средняя и Горная в с. Араны Арсеньевского района (щебеночное покрытие)</t>
  </si>
  <si>
    <t>МО г.Славный</t>
  </si>
  <si>
    <t>Ремонт участка дороги по адресу: Тульская область, Арсеньевский район, пгт Славный, ул.Индустриальная</t>
  </si>
  <si>
    <t>Ремонт участка автодороги по ул.1-ая Транспортная в г.Белеве Тульской области</t>
  </si>
  <si>
    <t>Ремонт участка автодороги по пер. Пригородный в г.Белеве Тульской области</t>
  </si>
  <si>
    <t>Ремонт участка автодороги по пер. Садовый в г.Белеве Тульской области</t>
  </si>
  <si>
    <t>Ремонт участка автодороги по ул.Переулок Советский в г.Белеве Тульской области</t>
  </si>
  <si>
    <t>Ремонт участка автодороги по ул.Рабочая в г.Белеве Тульской области</t>
  </si>
  <si>
    <t>Ремонт участка автодороги по ул.Рабочая (основной ход) в г.Белеве Тульской области</t>
  </si>
  <si>
    <t>Выполнение работ по ремонту дороги на ул.Южная г.Плавск</t>
  </si>
  <si>
    <t>Выполнение работ по ремонту дорожного полотна на ул.Луговая г.Плавск</t>
  </si>
  <si>
    <t>Выполнение работ по ремонту асфальтового покрытия на ул.Цветочная п.Диктатура Плавского района</t>
  </si>
  <si>
    <t>Выполнение работ по ремонту автомобильной дороги по ул.Заводская, с.Селезнево Плавского района</t>
  </si>
  <si>
    <t>Выполнение работ по текущему ремонту дорожного полотна от автомобильной дороги "М-2 "Крым" - Агролес - Пеньково с автоподъездом к населенному пункту п.Красная Нива до автобусной остановки д. Александровка</t>
  </si>
  <si>
    <t>Выполнение работ по ремонту асфальтового покрытия на пл.Свободы г.Плавск</t>
  </si>
  <si>
    <t>Выполнение работ по ремонту дорожного полотна г.Плавск, пос.Пристанционный</t>
  </si>
  <si>
    <t>Выполнение работ по ремонту дорожного полотна ул.Центральная, с.Мещерино Плавского района</t>
  </si>
  <si>
    <t>Выполнение работ по ремонту покрытия автомобильной дороги на ул.Пасечная, п.Молочные дворы МО Молочно-Дворское Плавского района</t>
  </si>
  <si>
    <t>Выполнение работ по ремонту покрытия автомобильной дороги на ул.Прудная, п.Горбачево МО Молочно-Дворское Плавского района</t>
  </si>
  <si>
    <t>Выполнение работ по ремонту дорожного полотна на ул.Береговая г.Плавск</t>
  </si>
  <si>
    <t>Ремонт автомобильной дороги  общего пользования  ул. Интернациональная д. Говорёнки Одоевского района Тульской области (асфальтобетонное покрытие)</t>
  </si>
  <si>
    <t>Ремонт автомобильной дороги  общего пользования ул. Центральная (к дд.27-32) д. Говорёнки Одоевского района Тульской области (щебеночное покрытие)</t>
  </si>
  <si>
    <t>Ремонт автомобильной дороги  общего пользования (от подъезда к. с. Ивицы до д. № 34) с.Ивицы Одоевского района Тульской области (асфальтобетонное покрытие)</t>
  </si>
  <si>
    <t xml:space="preserve">Ремонт автомобильной дороги общего пользования (въезд в левую часть в районе Башни Рожновского) д.Крупец Одоевского района Тульской области (щебеночное покрытие) </t>
  </si>
  <si>
    <t>Ремонт  автомобильной дороги оьбщего пользования  ул. Молодёжная н.п. Северо-Ватцевское лесничество Одоевского района Тульской области (щебеночное покрытие)</t>
  </si>
  <si>
    <t>Ремонт автомобильной дороги общего пользования ул. 50 лет Октября  (от ул. Октябрьская до ул. 50 лет Октября) п.Одоев Тульской области (асфальтобетонное покрытие)</t>
  </si>
  <si>
    <t>Ремонт автомобильной дороги  общего пользования  ул. Виноградова (от ул. Победы до ул. Ленина) п.Одоев Тульской области (асфальтобетонное покрытие)</t>
  </si>
  <si>
    <t>Ремонт автомобильной дороги  общего пользования ул. К. Маркса (от ул. Победы до ул. Ленина) п.Одоев Тульской области (асфальтобетонное покрытие)</t>
  </si>
  <si>
    <t>Ремонт автомобильной дороги  общего пользования  ул. Л. Толстого (от а/д «Одоев-Плавск» до пер. Технический) п.Одоев Тульской областий (щебеночное покрытие)</t>
  </si>
  <si>
    <t>Ремонт автомобильной дороги  общего пользования  ул. Октябрьская (от ул. Победы до ул. Пролетарская) п.Одоев Тульской области (асфальтобетоное покрытие)</t>
  </si>
  <si>
    <t>Ремонт автомобильной дороги  общего пользования ул. 3-я Дачная п. Одоев Тульской области (асфальтобетонное покрытие)</t>
  </si>
  <si>
    <t>Ремонт автомобильной дороги  общего пользования ул. Молодёжная (от ул.Центральной до ул.Мира) с. Апухтино Одоевского района Тульской области (асфальтобетонное покрытие)</t>
  </si>
  <si>
    <t>Ремонт автомобильной дороги в до с. Павловское Одоевского района</t>
  </si>
  <si>
    <t>Ремонт дороги по ул. 9 Мая в г.Суворове</t>
  </si>
  <si>
    <t>Ремонт участка дороги по ул.Строителей ( от пересечения ул.Пушкина до ул.Белинского) в г.Суворове</t>
  </si>
  <si>
    <t>Выполнение работ по ремонту участка  дороги  по ул.Гагарина, ремонт тротуара в районе д.10 в г.Суворове,Тульской области</t>
  </si>
  <si>
    <t>Ремонт участка дороги по ул.Кирова (от пл.Макарова  до магазина Верный)</t>
  </si>
  <si>
    <t>Ремонт дороги по ул.Матросова в г.Суворове</t>
  </si>
  <si>
    <t>Ремонт пл.Сиротенко в г.Суворове и парковки по ул.Ленинского Юбилея (в районе магазина Бристоль)</t>
  </si>
  <si>
    <t>Ремонт участка дороги и тротуара по ул.Белинского в г.Суворове (от ул.Строителей до ул.Мусоргского)</t>
  </si>
  <si>
    <t>Ремонт участка дороги по ул.Пионерская (от пр.Мира до шк.№2) в г. Суворове</t>
  </si>
  <si>
    <t>Выполнение работ  по ремонту   участков  дороги по ул.Тульская в г.Суворове ( от ТЦ Гранд до д.№4 и от д.№11 до МАгазина Тульский)</t>
  </si>
  <si>
    <t>Ремонт дороги по ул.Пригородная в г.Суворове</t>
  </si>
  <si>
    <t>Ремонт дороги Садовая-Птицефабрика в г.Суворове</t>
  </si>
  <si>
    <t>МО Северо-Западное</t>
  </si>
  <si>
    <t>Ремонт участка автомобильной дороги (автоподъезд) к д.Косолапово Суворовского района Тульской области</t>
  </si>
  <si>
    <t>Ремонт  участка автомобильной дороги  (автоподъезд) от н.п.  Песоченский -Митинка-Добринка-до д.Камышенка  (три участка) Суворовского района Тульской области</t>
  </si>
  <si>
    <t>Ремонт  участка автомобильной дороги в с. Песоватское Суворовского района Тульской области</t>
  </si>
  <si>
    <t>Ремонт  участка автомобильной дороги по ул.Советская от д.36 . Центральный Суворовского района Тульской области</t>
  </si>
  <si>
    <t>МО г.Чекалин</t>
  </si>
  <si>
    <t>Выполнение работ по  ремонту  участка дороги по ул.Калужская в г.Чекалин Суворовского района</t>
  </si>
  <si>
    <t>МО Юго-Восточное</t>
  </si>
  <si>
    <t>Ямочный ремонт автодороги Суворов-Березово в Суворовском районе</t>
  </si>
  <si>
    <t>Ремонт дороги от д.Житня до с.Зябрево</t>
  </si>
  <si>
    <t>Ремонт дороги от н.п.Марково до д.Андреевка в Суворовском районе</t>
  </si>
  <si>
    <t>Ремонт автоподъезда к д.Омоты</t>
  </si>
  <si>
    <t>Ремонт подъезда к н.п.Колонтаево ,от Ст.Ханино</t>
  </si>
  <si>
    <t xml:space="preserve"> Ремонт дороги  по д.Колонтаево</t>
  </si>
  <si>
    <t>Ремонт участка дороги по ул.Романова в с.Березово</t>
  </si>
  <si>
    <t>МО Волчье-Дубравское</t>
  </si>
  <si>
    <t>Ремонт дороги по ул.Новая д.Большое Огарево Тепло-Огаревского района</t>
  </si>
  <si>
    <t>Ремонт дороги по ул.Молодежная д.Большое Огарево Тепло-Огаревского района</t>
  </si>
  <si>
    <t>МО Нарышкинское</t>
  </si>
  <si>
    <t>Ремонт дороги по ул.Полевой в п.Северный Тепло-Огаревского района</t>
  </si>
  <si>
    <t>МО Теплое</t>
  </si>
  <si>
    <t>Ремонт парковки и съезда на кольцевую дорогу к автостанции по ул.Фролова р.п.Теплое Тепло-Огаревского района</t>
  </si>
  <si>
    <t>Ремонт участка дороги по пер. Строителей в р.п. Теплое Тепло-Огаевского района</t>
  </si>
  <si>
    <t>Ремонт участка дороги по ул.Бутырская р.п.Теплое Тепло-Огаревского района</t>
  </si>
  <si>
    <t>Ремонт участка дороги по ул.Советская р.п.Теплое Тепло-Огаревского района</t>
  </si>
  <si>
    <t>Ремонт участка дороги (отсыпка щебнем) с устройством водопропускной трубы по ул.Школьной в р.п.Теплое Тепло-Огаревского района</t>
  </si>
  <si>
    <t>Ремонт участка кольцевой дороги возле автостанции в р.п.Теплое Тепло-Огаревского района</t>
  </si>
  <si>
    <t>МО Липицкое</t>
  </si>
  <si>
    <t>Ремонт внутренней дороги населенного пункта с твердым покрытием общего пользования местного значения по ул. Переселенцев в с. Архангельское Чернского района Тульской области</t>
  </si>
  <si>
    <t>МО Чернский район</t>
  </si>
  <si>
    <t>Ремонт участка автомобильной дороги по адресу: Тульская область, Чернский район, р.п. Чернь, ул.Ветеранов и ул.Ленина (от д.92 до д.110), а также участка автомобильной дороги от ул. Ветеранов до водонапорной башни</t>
  </si>
  <si>
    <t>Ремонт автомобильной дороги местного значения общего пользования ул.Космонавтов (от трассы  М-2 "Крым" до ул.Ленина д.41) и ул.Ленина от д.41 до д.106</t>
  </si>
  <si>
    <t>УКС Щекинский район</t>
  </si>
  <si>
    <t>Ремонт автомобильной дороги в п. Юбилейный Щекинского района (от въезда до школы)</t>
  </si>
  <si>
    <t>АМО Щекинский район</t>
  </si>
  <si>
    <t>Ремонт автомобильной дороги по ул.Гагарина г.Щекино, от перекрестка ул.Мира и ул.Гагарина г.Щекино до ж/д переезда на границе с МО Первомайский</t>
  </si>
  <si>
    <t>Ремонт автомобильной дороги по ул. Троснянская г. Щекино (от ул.Комсомольская до ул.Сельский проезд)</t>
  </si>
  <si>
    <t>Ремонт автомобильной дороги по ул. Центральная, с. Скоморошки Дубенского района Тульской области</t>
  </si>
  <si>
    <t>Ремонт автомобильной дороги по ул. Верхняя Приупская, с. Новое Павшино Дубенского района Тульской област</t>
  </si>
  <si>
    <t>Ремонт автомобильной дороги по ул. Нижняя Приупская, с. Новое павшино Дубенского района Тульской области</t>
  </si>
  <si>
    <t>Ремонт дорог в п. Пахомово ул Весенняя и ул. Дачная Заокского района Тульской области</t>
  </si>
  <si>
    <t>Ремонт дороги ул. Ленина (от д.84 до д.59) р.п. Заокский Заокского района Тульской области</t>
  </si>
  <si>
    <t>Устройство дорожного покрытия дорог (асфальтирование) от с.Гранки до с.Ивановка Кимовский район Тульской области</t>
  </si>
  <si>
    <t>Устройство дорожного покрытия дороги (щебенение) д.Зубовка д.1-25а д.46-25 Кимовский район Тульской области</t>
  </si>
  <si>
    <t>Устройство дорожки к памятнику в с.Молоденки Кимовский район Тульской области</t>
  </si>
  <si>
    <t>Устройство дорожного покрытия дорог (асфальтирование) по ул.Ленина к д.5,5а г.Кимовск Тульской области</t>
  </si>
  <si>
    <t>Ремонт автомобильной дороги (асфальтирование) от д.Муравлянки до д.Ольховец Кимовский район Тульской области</t>
  </si>
  <si>
    <t>Устройство пешеходной дорожки ул.Коммунистическая г.Кимовск Тульской области (за детским садом №2 от калитки до центрального въезда)</t>
  </si>
  <si>
    <t xml:space="preserve">Устройство дорожного покрытия дороги (щебенение) с.Ивановское Кимовский район Тульской области </t>
  </si>
  <si>
    <t xml:space="preserve">Устройство дорожного покрытия дороги (щебенение) с.Иваньково д.54-78 Кимовский район Тульской области </t>
  </si>
  <si>
    <t>Ремонт автомобильной дороги по ул.Мелихова в г.Кимовск Тульской области</t>
  </si>
  <si>
    <t xml:space="preserve">Устройство дорожного покрытия дороги (щебенение) ул.Шахтерская мкр.Шахтинский Кимовский район Тульской области </t>
  </si>
  <si>
    <t>Устройство тротуара по ул.Потехина г.Кимовск Тульской области</t>
  </si>
  <si>
    <t>Ремонт асфальтового покрытия автодороги по ул. Садовая в с. Меркулово</t>
  </si>
  <si>
    <t>Ремонт асфальтового покрытия автодороги по ул.Хорева в п.Арсеньево (2 участок)</t>
  </si>
  <si>
    <t>Ремонт асфальтового покрытия автодороги по ул. Центральная в п. Первомайский</t>
  </si>
  <si>
    <t>Ремонт участка автодороги по ул.Жуковского в г.Белеве Тульской области</t>
  </si>
  <si>
    <t>Ремонт участка автодороги по ул.Красноармейская в г.Белеве Тульской области</t>
  </si>
  <si>
    <t>Ремонт участка автодороги по ул.Л.Толстого в г.Белеве Тульской области</t>
  </si>
  <si>
    <t>Ремонт участка автодороги по ул.Октябрьская (от ул.Советская до ул.Первомайская) в г.Белеве Тульской области</t>
  </si>
  <si>
    <t>Ремонт участка автодороги по пер. Оранжерейный в г.Белеве Тульской области</t>
  </si>
  <si>
    <t>Ремонт участка автодороги по ул.Пригородный Тупик (подъезд к суду) в г.Белеве Тульской области</t>
  </si>
  <si>
    <t>Ремонт участка автодороги по ул.Садовая в г.Белеве Тульской области</t>
  </si>
  <si>
    <t>Ремонт участка автодороги по ул.Сиреневая в г.Белеве Тульской области</t>
  </si>
  <si>
    <t>Ремонт участка автодороги по ул.Рабочая (подъезд к гостинице "Старый город") в г.Белеве Тульской области</t>
  </si>
  <si>
    <t>Ремонт дороги по ул.2-ой Садовый Тупик в г. Белеве Тульской области</t>
  </si>
  <si>
    <t>Ремонт дороги по ул.Маяковского в г. Белеве Тульской области</t>
  </si>
  <si>
    <t>Выполнение работ по текущему ремонту дорожного полотна ул. Парковая, п. Октябрьский Плавского района</t>
  </si>
  <si>
    <t>Выполнение работ по ремонту дорожного полотна на ул. Школьная, пос. Горбачево, Плавского района</t>
  </si>
  <si>
    <t>Выполнение работ по ремонту дорожного покрытия на ул. Полевая, с. Селезнево Плавского района</t>
  </si>
  <si>
    <t>Выполнение работ по ремонту покрытия автомобильной дороги на п. Красный Октябрь Плавского района</t>
  </si>
  <si>
    <t>Выполнение работ по ремонту дорожного полотна по ул. Чайковского г. Плавск</t>
  </si>
  <si>
    <t>Выполнение работ на ул.Урицкого г.Плавск</t>
  </si>
  <si>
    <t>Выполнение работ по ремонту асфальтового покрытия на стоянке возле пл. Свободы г.Плавск</t>
  </si>
  <si>
    <t xml:space="preserve">Ремонт автомобильной дороги общего пользования ул. 40 лет Победы (к д. № 15.16)  д. Говорёнки Одоевского района Тульской области (асфальтобетонное покрытие) </t>
  </si>
  <si>
    <t>Ремонт автомобильной дороги общего пользования до д. Маловель и ул. Садовая д. Маловель Одоевского района Тульской области (щебеночное покрытие)</t>
  </si>
  <si>
    <t>Ремонт автомобильной дороги общего пользования пер. Технический (от а/д "Щекино-Одоев-Арсеньево до д.31) Тульской области (асфальтобетонное покрытие)</t>
  </si>
  <si>
    <t>Ремонт автомобильной дороги 50 лет Октября (уч-к № 3) от магазина "Магнит" до ул. Ленина в п. Одоев + тротуар</t>
  </si>
  <si>
    <t>Ремонт автомобильной дороги общего пользования  ул. Пионерская (от ул.Октябрьская до д.24) п. Одоев Тульской области (асфальтобетонное покрытие)</t>
  </si>
  <si>
    <t xml:space="preserve">Ремонт автомобильной дороги общего пользования ул. Победы (от ул. 50 лет Октября до а/д «Тула-Белёв Тульской области) (асфальтобетонное покрытие) </t>
  </si>
  <si>
    <t>Ремонт автомобильной дороги общего пользования  ул. Садовая (от ул. Октябрьская до д. 8А) в п. Одоев Тульской области (асфальтобетонное покрытие)</t>
  </si>
  <si>
    <t>Ремонт автомобильной дороги общего пользования от а/д «Одоев-Плавск» до п. Рылёвский Одоевского района Тульской области (щебеночное покрытие)</t>
  </si>
  <si>
    <t>г.Суворов</t>
  </si>
  <si>
    <t>Ремонт дороги к водозаборному комплексу ул.Садовая,г Суворов</t>
  </si>
  <si>
    <t>Ремонт участка дороги по ул Калинина (от ул.Льва толстого до ул.Космонавтов ) в г.Суворове</t>
  </si>
  <si>
    <t>Выполнение работ по ремонту дороги к сважинам №13,14,5 в г.Суворове</t>
  </si>
  <si>
    <t>Выполнение работ по ремонту дороги к скважине №9  в г.Суворове</t>
  </si>
  <si>
    <t>Выполнение работ по обустройству остановочных павильонов  и заездных карманов на ул.Ленина в г.Суворове</t>
  </si>
  <si>
    <t>Ремонт проезда по ул.Тульская д.10 в г.Суворове Суворовского района</t>
  </si>
  <si>
    <t>Ремонт дороги по ул.Мусоргского (от ул.Белинского,до ул.Лермонтова) в г Суворове</t>
  </si>
  <si>
    <t>Ремонт проезда по ул.Текстильщиков (от д.7 до д.15) в г.Суворове</t>
  </si>
  <si>
    <t>Ремонт проезда от ул.Чкалова к д.№5 по ул.Железнодорожная в г.Суворове</t>
  </si>
  <si>
    <t>Ремонт участка дороги от ул.Калужская в г.Чекалин Суворовского района</t>
  </si>
  <si>
    <t>Выполнение работ по укреплению дорожного покрытия  в Лесхозе от д.№ 16 до д.29 в г. Чекалин Суворовского района</t>
  </si>
  <si>
    <t>Выполнение работ по укреплению дорожного покрытия от ул.Белевская в г. Чекалин Суворовского района</t>
  </si>
  <si>
    <t>Выполнение работ по ремонту участка дороги по у.Чекалина ( от ул.Калужская ) в г.Чекалин Суворовского района</t>
  </si>
  <si>
    <t>Выполнение работ по укреплению дорожного покрытия  по ул.Красная-2 в г. Чекалин Суворовского района</t>
  </si>
  <si>
    <t>Выполнение работ по ремонту участку дороги по ул.Чекалина (от ул. Спас-Введенская до ул.Калужская) в г.Чекалин Суворовского района</t>
  </si>
  <si>
    <t>Ремонт дороги в п.Ханино,ул.Советская(от центра до д.37)</t>
  </si>
  <si>
    <t>Ремонт дороги  в Суворовском районе Тульской области по д.Свойно</t>
  </si>
  <si>
    <t>Ремонт дороги в п.Ханино,ул.Чекалина,проезд между д.4б-2б-4в ,в Суворовском районе</t>
  </si>
  <si>
    <t>Ремонт дороги в д.Большое Минино Тепло-Огаревского района</t>
  </si>
  <si>
    <t>Ремонт дороги по ул.Ветеранов в п.Северный Тепло-Огаревского района</t>
  </si>
  <si>
    <t>МО Липицкое Чернский район</t>
  </si>
  <si>
    <t>Ремонт внутренней дороги населенного  пункта с твердым покрытием общего пользования местного значения по ул. Молодежная в с.  Ержино Чернского района Тульской области</t>
  </si>
  <si>
    <t>МО Северное</t>
  </si>
  <si>
    <t>Ремонт автомобильной дороги общего пользования местного значения в д Выползово, МО Северное Чернского района Тульской области (в щебне)</t>
  </si>
  <si>
    <t>Ремонт автомобильной дороги общего пользования местного значения в д Слободка, ул.Слободская МО Северное Чернского района Тульской области (в щебне)</t>
  </si>
  <si>
    <t>Ремонт автомобильной дороги общего пользования местного значения в п. Спартак, ул. Молодежная, ул. Новая, МО Северное Чернского района Тульской области (асфальтобетонное покрытие)</t>
  </si>
  <si>
    <t>Ремонт автомобильной дороги общего пользования местного значения в с Малое Скуратово, ул. 9 Мая, МО Северное Чернского района Тульской области (в щебне)</t>
  </si>
  <si>
    <t>Ремонт автомобильной дороги общего пользования местного значения в д. Синегубово 2, ул, Тургенева, ул. Сухотина. МО Северное Чернского района Тульской области (асфальтобетонное покрытие)</t>
  </si>
  <si>
    <t>МО Тургеневское</t>
  </si>
  <si>
    <t>Ремонт участка автомобильной дороги общего пользования местного значения по адресу: Тульская область, Чернский район, МО Тургеневское,с. Большое Скуратово, ул. Молодежная</t>
  </si>
  <si>
    <t>Ремонт участка автомобильной дороги общего пользования местного значения (в щебне) по адресу: Тульская область, Чернский район, МО Тургеневское, с. Большое Скуратово, ул. 70 лет Октября</t>
  </si>
  <si>
    <t>Ремонт автомобильной дороги общего пользования местного значения (в щебне) по адресу: д. Гринево Чернского района Тульской области</t>
  </si>
  <si>
    <t>Ремонт участка автомобильной дороги общего пользования местного значения по адресу: Тульская область, Чернский район, МО Тургеневское, д.Долматово, ул.Юбилейная</t>
  </si>
  <si>
    <t>Ремонт дороги общего пользования с устройством разворотной площадки по адресу: Тульская область, Чернский район, пос. Каменный Холм, ул. Л. Толстого в направлении домов 1а,2а,3а,4а.</t>
  </si>
  <si>
    <t>Ремонт автомобильной дороги общего пользования местного значения (в щебне) по адресу: п. Снежедь Чернского района Тульской области</t>
  </si>
  <si>
    <t>МО Чернь</t>
  </si>
  <si>
    <t>Ремонт участка автомобильной дороги по адресу; Тульская область, Чернский район, р.п. Чернь, ул. Вознесенского</t>
  </si>
  <si>
    <t>Ремонт тротуара по адресу: Тульская область, Чернский район, р.п. Чернь, ул. Космонавтов от д.3 до д.15.</t>
  </si>
  <si>
    <t>Ремонт тротуара по адресу: Тульская область, Чернский район, р.п. Чернь, ул. Пушкарская</t>
  </si>
  <si>
    <t>Ремонт участка автодороги общего пользования местного значения по адресу: Тульская область, Чернский район, р.п. Чернь, ул. Казацкая до д.12А</t>
  </si>
  <si>
    <t>Ремонт участка автомобильной дороги по адресу: Тульская область, Чернский район, р.п. Чернь, ул. Луговая (от д.1 до пересечения с ул. Мира)</t>
  </si>
  <si>
    <t>Ремонт автомобильных дорог местного значения Тульской области в рамках программы "Наш район"</t>
  </si>
  <si>
    <r>
      <t>Ремонт автомобильных дорог местного значения Тульской области (3</t>
    </r>
    <r>
      <rPr>
        <b/>
        <u/>
        <sz val="22"/>
        <color indexed="8"/>
        <rFont val="Times New Roman"/>
        <family val="1"/>
        <charset val="204"/>
      </rPr>
      <t xml:space="preserve"> совместный аукцион</t>
    </r>
    <r>
      <rPr>
        <b/>
        <sz val="22"/>
        <color indexed="8"/>
        <rFont val="Times New Roman"/>
        <family val="1"/>
        <charset val="204"/>
      </rPr>
      <t>)</t>
    </r>
  </si>
  <si>
    <r>
      <t>Ремонт автомобильных дорог местного значения Тульской области                                                     (</t>
    </r>
    <r>
      <rPr>
        <b/>
        <u/>
        <sz val="16"/>
        <color indexed="8"/>
        <rFont val="Times New Roman"/>
        <family val="1"/>
        <charset val="204"/>
      </rPr>
      <t>1 совместный аукцион</t>
    </r>
    <r>
      <rPr>
        <b/>
        <sz val="16"/>
        <color indexed="8"/>
        <rFont val="Times New Roman"/>
        <family val="1"/>
        <charset val="204"/>
      </rPr>
      <t>)</t>
    </r>
  </si>
  <si>
    <r>
      <t>Ремонт автомобильных дорог местного значения Тульской области                                               (2</t>
    </r>
    <r>
      <rPr>
        <b/>
        <u/>
        <sz val="18"/>
        <color indexed="8"/>
        <rFont val="Times New Roman"/>
        <family val="1"/>
        <charset val="204"/>
      </rPr>
      <t xml:space="preserve"> совместный аукцион</t>
    </r>
    <r>
      <rPr>
        <b/>
        <sz val="18"/>
        <color indexed="8"/>
        <rFont val="Times New Roman"/>
        <family val="1"/>
        <charset val="204"/>
      </rPr>
      <t>)</t>
    </r>
  </si>
  <si>
    <r>
      <t>Ремонт автомобильных дорог местного значения Тульской области  (4</t>
    </r>
    <r>
      <rPr>
        <b/>
        <u/>
        <sz val="22"/>
        <color indexed="8"/>
        <rFont val="Times New Roman"/>
        <family val="1"/>
        <charset val="204"/>
      </rPr>
      <t xml:space="preserve"> совместный аукцион</t>
    </r>
    <r>
      <rPr>
        <b/>
        <sz val="22"/>
        <color indexed="8"/>
        <rFont val="Times New Roman"/>
        <family val="1"/>
        <charset val="204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</si>
</sst>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7" formatCode="[$-419]General"/>
  </numFmts>
  <fonts count="42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1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22"/>
      <color theme="1"/>
      <name val="Times New Roman"/>
      <family val="1"/>
      <charset val="204"/>
    </font>
    <font>
      <b/>
      <u/>
      <sz val="22"/>
      <color indexed="8"/>
      <name val="Times New Roman"/>
      <family val="1"/>
      <charset val="204"/>
    </font>
    <font>
      <b/>
      <sz val="22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6"/>
      <color rgb="FF0070C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6"/>
      <color theme="3" tint="0.39997558519241921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b/>
      <u/>
      <sz val="18"/>
      <color indexed="8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b/>
      <u/>
      <sz val="16"/>
      <color indexed="8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CC99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1" fillId="0" borderId="0"/>
    <xf numFmtId="167" fontId="2" fillId="0" borderId="0" applyBorder="0" applyProtection="0"/>
    <xf numFmtId="0" fontId="5" fillId="0" borderId="0"/>
    <xf numFmtId="0" fontId="6" fillId="0" borderId="0">
      <alignment horizontal="right" vertical="top" wrapText="1"/>
    </xf>
    <xf numFmtId="0" fontId="7" fillId="0" borderId="0"/>
    <xf numFmtId="0" fontId="2" fillId="0" borderId="0"/>
    <xf numFmtId="0" fontId="8" fillId="0" borderId="0"/>
    <xf numFmtId="167" fontId="2" fillId="0" borderId="0" applyBorder="0" applyProtection="0"/>
    <xf numFmtId="0" fontId="11" fillId="0" borderId="0"/>
    <xf numFmtId="0" fontId="12" fillId="0" borderId="0"/>
    <xf numFmtId="0" fontId="8" fillId="0" borderId="0"/>
    <xf numFmtId="0" fontId="18" fillId="0" borderId="0"/>
    <xf numFmtId="0" fontId="12" fillId="0" borderId="0"/>
  </cellStyleXfs>
  <cellXfs count="234">
    <xf numFmtId="0" fontId="0" fillId="0" borderId="0" xfId="0"/>
    <xf numFmtId="0" fontId="3" fillId="0" borderId="0" xfId="0" applyFont="1" applyFill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4" fontId="14" fillId="7" borderId="1" xfId="0" applyNumberFormat="1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vertical="center" wrapText="1"/>
    </xf>
    <xf numFmtId="4" fontId="16" fillId="0" borderId="1" xfId="0" applyNumberFormat="1" applyFont="1" applyFill="1" applyBorder="1" applyAlignment="1">
      <alignment horizontal="center" vertical="center"/>
    </xf>
    <xf numFmtId="4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4" fontId="13" fillId="3" borderId="1" xfId="0" applyNumberFormat="1" applyFont="1" applyFill="1" applyBorder="1" applyAlignment="1">
      <alignment horizontal="center" vertical="center"/>
    </xf>
    <xf numFmtId="0" fontId="13" fillId="7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top" wrapText="1"/>
    </xf>
    <xf numFmtId="0" fontId="13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right" vertical="center"/>
    </xf>
    <xf numFmtId="4" fontId="13" fillId="0" borderId="1" xfId="0" applyNumberFormat="1" applyFont="1" applyFill="1" applyBorder="1" applyAlignment="1">
      <alignment horizontal="center" vertical="center" wrapText="1"/>
    </xf>
    <xf numFmtId="4" fontId="15" fillId="0" borderId="1" xfId="0" applyNumberFormat="1" applyFont="1" applyFill="1" applyBorder="1" applyAlignment="1">
      <alignment horizontal="center" vertical="center" wrapText="1"/>
    </xf>
    <xf numFmtId="2" fontId="13" fillId="0" borderId="1" xfId="0" applyNumberFormat="1" applyFont="1" applyFill="1" applyBorder="1" applyAlignment="1">
      <alignment horizontal="center" vertical="center"/>
    </xf>
    <xf numFmtId="4" fontId="13" fillId="0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9" fillId="5" borderId="1" xfId="0" applyFont="1" applyFill="1" applyBorder="1" applyAlignment="1">
      <alignment horizontal="center" vertical="center" wrapText="1"/>
    </xf>
    <xf numFmtId="2" fontId="19" fillId="5" borderId="1" xfId="0" applyNumberFormat="1" applyFont="1" applyFill="1" applyBorder="1" applyAlignment="1">
      <alignment horizontal="center" vertical="center" wrapText="1"/>
    </xf>
    <xf numFmtId="4" fontId="19" fillId="5" borderId="1" xfId="0" applyNumberFormat="1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24" fillId="6" borderId="6" xfId="0" applyFont="1" applyFill="1" applyBorder="1" applyAlignment="1">
      <alignment horizontal="center" vertical="center" wrapText="1"/>
    </xf>
    <xf numFmtId="2" fontId="24" fillId="6" borderId="1" xfId="0" applyNumberFormat="1" applyFont="1" applyFill="1" applyBorder="1" applyAlignment="1">
      <alignment horizontal="center" vertical="center" wrapText="1"/>
    </xf>
    <xf numFmtId="4" fontId="24" fillId="6" borderId="1" xfId="0" applyNumberFormat="1" applyFont="1" applyFill="1" applyBorder="1" applyAlignment="1">
      <alignment horizontal="center" vertical="center" wrapText="1"/>
    </xf>
    <xf numFmtId="4" fontId="3" fillId="4" borderId="1" xfId="0" applyNumberFormat="1" applyFont="1" applyFill="1" applyBorder="1" applyAlignment="1">
      <alignment horizontal="center" vertical="center"/>
    </xf>
    <xf numFmtId="4" fontId="25" fillId="2" borderId="1" xfId="0" applyNumberFormat="1" applyFont="1" applyFill="1" applyBorder="1" applyAlignment="1">
      <alignment horizontal="center" vertical="center" wrapText="1"/>
    </xf>
    <xf numFmtId="4" fontId="3" fillId="10" borderId="1" xfId="0" applyNumberFormat="1" applyFont="1" applyFill="1" applyBorder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4" fontId="25" fillId="0" borderId="1" xfId="0" applyNumberFormat="1" applyFont="1" applyFill="1" applyBorder="1" applyAlignment="1">
      <alignment horizontal="center" vertical="center" wrapText="1"/>
    </xf>
    <xf numFmtId="0" fontId="13" fillId="1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/>
    </xf>
    <xf numFmtId="0" fontId="26" fillId="0" borderId="1" xfId="0" applyFont="1" applyFill="1" applyBorder="1" applyAlignment="1">
      <alignment horizontal="justify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justify" vertical="center" wrapText="1"/>
    </xf>
    <xf numFmtId="4" fontId="25" fillId="1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left" vertical="justify" wrapText="1"/>
    </xf>
    <xf numFmtId="0" fontId="16" fillId="0" borderId="1" xfId="0" applyFont="1" applyFill="1" applyBorder="1" applyAlignment="1">
      <alignment vertical="center" wrapText="1"/>
    </xf>
    <xf numFmtId="2" fontId="15" fillId="0" borderId="1" xfId="0" applyNumberFormat="1" applyFont="1" applyFill="1" applyBorder="1" applyAlignment="1">
      <alignment horizontal="center" vertical="center" wrapText="1"/>
    </xf>
    <xf numFmtId="4" fontId="4" fillId="10" borderId="1" xfId="0" applyNumberFormat="1" applyFont="1" applyFill="1" applyBorder="1" applyAlignment="1">
      <alignment horizontal="center" vertical="center"/>
    </xf>
    <xf numFmtId="0" fontId="4" fillId="10" borderId="0" xfId="0" applyFont="1" applyFill="1" applyAlignment="1">
      <alignment horizontal="center" vertical="center"/>
    </xf>
    <xf numFmtId="2" fontId="26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justify" vertical="justify" wrapText="1"/>
    </xf>
    <xf numFmtId="0" fontId="13" fillId="6" borderId="0" xfId="0" applyFont="1" applyFill="1" applyAlignment="1">
      <alignment horizontal="center" vertical="center"/>
    </xf>
    <xf numFmtId="0" fontId="13" fillId="6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right" vertical="center"/>
    </xf>
    <xf numFmtId="2" fontId="13" fillId="6" borderId="1" xfId="0" applyNumberFormat="1" applyFont="1" applyFill="1" applyBorder="1" applyAlignment="1">
      <alignment horizontal="center" vertical="center"/>
    </xf>
    <xf numFmtId="4" fontId="13" fillId="6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horizontal="center" vertical="center"/>
    </xf>
    <xf numFmtId="0" fontId="13" fillId="0" borderId="6" xfId="0" applyFont="1" applyFill="1" applyBorder="1" applyAlignment="1">
      <alignment horizontal="right" vertical="center" wrapText="1"/>
    </xf>
    <xf numFmtId="4" fontId="13" fillId="0" borderId="6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15" fillId="0" borderId="3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left" vertical="center" wrapText="1"/>
    </xf>
    <xf numFmtId="0" fontId="3" fillId="5" borderId="0" xfId="0" applyFont="1" applyFill="1" applyAlignment="1">
      <alignment horizontal="center" vertical="center"/>
    </xf>
    <xf numFmtId="0" fontId="13" fillId="10" borderId="8" xfId="0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4" fontId="3" fillId="4" borderId="0" xfId="0" applyNumberFormat="1" applyFont="1" applyFill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justify" vertical="center" wrapText="1"/>
    </xf>
    <xf numFmtId="4" fontId="31" fillId="0" borderId="1" xfId="0" applyNumberFormat="1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justify" vertical="justify" wrapText="1"/>
    </xf>
    <xf numFmtId="0" fontId="3" fillId="0" borderId="0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4" fontId="13" fillId="0" borderId="4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2" fontId="14" fillId="5" borderId="1" xfId="0" applyNumberFormat="1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left" vertical="center" wrapText="1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left" vertical="center" wrapText="1"/>
    </xf>
    <xf numFmtId="0" fontId="35" fillId="0" borderId="1" xfId="0" applyFont="1" applyFill="1" applyBorder="1" applyAlignment="1">
      <alignment horizontal="center" vertical="center" wrapText="1"/>
    </xf>
    <xf numFmtId="4" fontId="35" fillId="0" borderId="1" xfId="0" applyNumberFormat="1" applyFont="1" applyFill="1" applyBorder="1" applyAlignment="1">
      <alignment horizontal="center" vertical="center"/>
    </xf>
    <xf numFmtId="0" fontId="24" fillId="6" borderId="3" xfId="0" applyFont="1" applyFill="1" applyBorder="1" applyAlignment="1">
      <alignment horizontal="center" vertical="center" wrapText="1"/>
    </xf>
    <xf numFmtId="2" fontId="24" fillId="6" borderId="6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26" fillId="5" borderId="1" xfId="0" applyFont="1" applyFill="1" applyBorder="1" applyAlignment="1">
      <alignment horizontal="justify" vertical="center" wrapText="1"/>
    </xf>
    <xf numFmtId="0" fontId="26" fillId="5" borderId="1" xfId="0" applyFont="1" applyFill="1" applyBorder="1" applyAlignment="1">
      <alignment horizontal="center" vertical="center" wrapText="1"/>
    </xf>
    <xf numFmtId="4" fontId="15" fillId="5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justify" vertical="justify" wrapText="1"/>
    </xf>
    <xf numFmtId="0" fontId="16" fillId="2" borderId="1" xfId="0" applyFont="1" applyFill="1" applyBorder="1" applyAlignment="1">
      <alignment horizontal="justify" vertical="center" wrapText="1"/>
    </xf>
    <xf numFmtId="0" fontId="26" fillId="2" borderId="1" xfId="0" applyFont="1" applyFill="1" applyBorder="1" applyAlignment="1">
      <alignment horizontal="center" vertical="center" wrapText="1"/>
    </xf>
    <xf numFmtId="4" fontId="15" fillId="2" borderId="1" xfId="0" applyNumberFormat="1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justify" vertical="center" wrapText="1"/>
    </xf>
    <xf numFmtId="164" fontId="26" fillId="0" borderId="1" xfId="0" applyNumberFormat="1" applyFont="1" applyFill="1" applyBorder="1" applyAlignment="1">
      <alignment horizontal="center" vertical="center" wrapText="1"/>
    </xf>
    <xf numFmtId="2" fontId="13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vertical="center" wrapText="1"/>
    </xf>
    <xf numFmtId="0" fontId="28" fillId="0" borderId="6" xfId="0" applyFont="1" applyFill="1" applyBorder="1" applyAlignment="1">
      <alignment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vertical="center" wrapText="1"/>
    </xf>
    <xf numFmtId="0" fontId="15" fillId="5" borderId="2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justify" vertical="center" wrapText="1"/>
    </xf>
    <xf numFmtId="0" fontId="15" fillId="2" borderId="6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3" fillId="0" borderId="3" xfId="0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justify" vertical="center" wrapText="1"/>
    </xf>
    <xf numFmtId="0" fontId="15" fillId="0" borderId="11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4" fontId="15" fillId="0" borderId="4" xfId="0" applyNumberFormat="1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horizontal="center" vertical="center"/>
    </xf>
    <xf numFmtId="0" fontId="34" fillId="0" borderId="11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horizontal="left" vertical="center" wrapText="1"/>
    </xf>
    <xf numFmtId="4" fontId="16" fillId="5" borderId="1" xfId="0" applyNumberFormat="1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vertical="center" wrapText="1"/>
    </xf>
    <xf numFmtId="0" fontId="15" fillId="5" borderId="11" xfId="0" applyFont="1" applyFill="1" applyBorder="1" applyAlignment="1">
      <alignment horizontal="center" vertical="center" wrapText="1"/>
    </xf>
    <xf numFmtId="4" fontId="15" fillId="5" borderId="4" xfId="0" applyNumberFormat="1" applyFont="1" applyFill="1" applyBorder="1" applyAlignment="1">
      <alignment horizontal="center" vertical="center"/>
    </xf>
    <xf numFmtId="0" fontId="15" fillId="5" borderId="3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left" vertical="center" wrapText="1"/>
    </xf>
    <xf numFmtId="0" fontId="38" fillId="0" borderId="6" xfId="0" applyFont="1" applyFill="1" applyBorder="1" applyAlignment="1">
      <alignment horizontal="justify" vertical="center" wrapText="1"/>
    </xf>
    <xf numFmtId="0" fontId="26" fillId="5" borderId="6" xfId="0" applyFont="1" applyFill="1" applyBorder="1" applyAlignment="1">
      <alignment horizontal="justify" vertical="center" wrapText="1"/>
    </xf>
    <xf numFmtId="4" fontId="15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4" fontId="3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/>
    </xf>
    <xf numFmtId="0" fontId="13" fillId="8" borderId="6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3" fillId="9" borderId="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23" fillId="10" borderId="6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9" fillId="5" borderId="10" xfId="0" applyFont="1" applyFill="1" applyBorder="1" applyAlignment="1">
      <alignment horizontal="center" vertical="center" wrapText="1"/>
    </xf>
    <xf numFmtId="0" fontId="19" fillId="5" borderId="0" xfId="0" applyFont="1" applyFill="1" applyBorder="1" applyAlignment="1">
      <alignment horizontal="center" vertical="center" wrapText="1"/>
    </xf>
    <xf numFmtId="0" fontId="13" fillId="10" borderId="2" xfId="0" applyFont="1" applyFill="1" applyBorder="1" applyAlignment="1">
      <alignment horizontal="center" vertical="center"/>
    </xf>
    <xf numFmtId="0" fontId="13" fillId="1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2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" fontId="3" fillId="0" borderId="0" xfId="0" applyNumberFormat="1" applyFont="1" applyFill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4" fontId="15" fillId="2" borderId="0" xfId="0" applyNumberFormat="1" applyFont="1" applyFill="1" applyBorder="1" applyAlignment="1">
      <alignment horizontal="center" vertical="center"/>
    </xf>
    <xf numFmtId="4" fontId="31" fillId="2" borderId="0" xfId="0" applyNumberFormat="1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left" vertical="center"/>
    </xf>
    <xf numFmtId="0" fontId="33" fillId="0" borderId="6" xfId="0" applyFont="1" applyFill="1" applyBorder="1" applyAlignment="1">
      <alignment horizontal="left" vertical="center"/>
    </xf>
    <xf numFmtId="0" fontId="34" fillId="0" borderId="2" xfId="0" applyFont="1" applyFill="1" applyBorder="1" applyAlignment="1">
      <alignment horizontal="left" vertical="center" wrapText="1"/>
    </xf>
    <xf numFmtId="0" fontId="34" fillId="0" borderId="6" xfId="0" applyFont="1" applyFill="1" applyBorder="1" applyAlignment="1">
      <alignment horizontal="left" vertical="center" wrapText="1"/>
    </xf>
    <xf numFmtId="4" fontId="9" fillId="0" borderId="0" xfId="0" applyNumberFormat="1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" fontId="3" fillId="4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8" fillId="0" borderId="2" xfId="0" applyFont="1" applyFill="1" applyBorder="1" applyAlignment="1">
      <alignment horizontal="left" vertical="center" wrapText="1"/>
    </xf>
    <xf numFmtId="0" fontId="28" fillId="0" borderId="6" xfId="0" applyFont="1" applyFill="1" applyBorder="1" applyAlignment="1">
      <alignment horizontal="left" vertical="center" wrapText="1"/>
    </xf>
    <xf numFmtId="0" fontId="37" fillId="0" borderId="2" xfId="0" applyFont="1" applyFill="1" applyBorder="1" applyAlignment="1">
      <alignment horizontal="left" vertical="center"/>
    </xf>
    <xf numFmtId="0" fontId="37" fillId="0" borderId="6" xfId="0" applyFont="1" applyFill="1" applyBorder="1" applyAlignment="1">
      <alignment horizontal="left" vertical="center"/>
    </xf>
    <xf numFmtId="0" fontId="13" fillId="5" borderId="0" xfId="0" applyFont="1" applyFill="1" applyAlignment="1">
      <alignment horizontal="center" vertical="justify" wrapText="1"/>
    </xf>
    <xf numFmtId="0" fontId="24" fillId="5" borderId="10" xfId="0" applyFont="1" applyFill="1" applyBorder="1" applyAlignment="1">
      <alignment horizontal="center" vertical="center" wrapText="1"/>
    </xf>
    <xf numFmtId="0" fontId="24" fillId="5" borderId="0" xfId="0" applyFont="1" applyFill="1" applyBorder="1" applyAlignment="1">
      <alignment horizontal="center" vertical="center" wrapText="1"/>
    </xf>
    <xf numFmtId="0" fontId="13" fillId="5" borderId="10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right" vertical="center"/>
    </xf>
    <xf numFmtId="4" fontId="13" fillId="7" borderId="1" xfId="0" applyNumberFormat="1" applyFont="1" applyFill="1" applyBorder="1" applyAlignment="1">
      <alignment horizontal="center" vertical="center"/>
    </xf>
    <xf numFmtId="4" fontId="13" fillId="7" borderId="1" xfId="0" applyNumberFormat="1" applyFont="1" applyFill="1" applyBorder="1" applyAlignment="1">
      <alignment horizontal="center" vertical="center" wrapText="1"/>
    </xf>
    <xf numFmtId="2" fontId="13" fillId="7" borderId="1" xfId="0" applyNumberFormat="1" applyFont="1" applyFill="1" applyBorder="1" applyAlignment="1">
      <alignment horizontal="center" vertical="center"/>
    </xf>
  </cellXfs>
  <cellStyles count="14">
    <cellStyle name="Excel Built-in Normal" xfId="2"/>
    <cellStyle name="Excel Built-in Normal 2" xfId="8"/>
    <cellStyle name="Итоги" xfId="4"/>
    <cellStyle name="Обычный" xfId="0" builtinId="0"/>
    <cellStyle name="Обычный 2" xfId="1"/>
    <cellStyle name="Обычный 2 10 2 3" xfId="12"/>
    <cellStyle name="Обычный 2 12 25" xfId="10"/>
    <cellStyle name="Обычный 2 15 2 2 3 2" xfId="11"/>
    <cellStyle name="Обычный 2 2 9 14" xfId="13"/>
    <cellStyle name="Обычный 2 3 3 9 2 2 2" xfId="7"/>
    <cellStyle name="Обычный 3" xfId="5"/>
    <cellStyle name="Обычный 4" xfId="3"/>
    <cellStyle name="Обычный 6" xfId="6"/>
    <cellStyle name="Обычный 8 2" xfId="9"/>
  </cellStyles>
  <dxfs count="0"/>
  <tableStyles count="0" defaultTableStyle="TableStyleMedium9" defaultPivotStyle="PivotStyleLight16"/>
  <colors>
    <mruColors>
      <color rgb="FFFF9FED"/>
      <color rgb="FF7ABB59"/>
      <color rgb="FF00C459"/>
      <color rgb="FFFF5050"/>
      <color rgb="FFFF3300"/>
      <color rgb="FFFF9F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"/>
  <sheetViews>
    <sheetView topLeftCell="B1" zoomScale="50" zoomScaleNormal="50" workbookViewId="0">
      <selection activeCell="M47" sqref="M47"/>
    </sheetView>
  </sheetViews>
  <sheetFormatPr defaultColWidth="9.140625" defaultRowHeight="18.75" x14ac:dyDescent="0.25"/>
  <cols>
    <col min="1" max="1" width="9.140625" style="3"/>
    <col min="2" max="9" width="9.140625" style="1"/>
    <col min="10" max="10" width="9.140625" style="2"/>
    <col min="11" max="16384" width="9.140625" style="1"/>
  </cols>
  <sheetData/>
  <pageMargins left="0.25" right="0.25" top="0.75" bottom="0.75" header="0.3" footer="0.3"/>
  <pageSetup paperSize="9" scale="4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zoomScale="70" zoomScaleNormal="70" workbookViewId="0">
      <selection activeCell="D3" sqref="D1:D1048576"/>
    </sheetView>
  </sheetViews>
  <sheetFormatPr defaultRowHeight="18.75" x14ac:dyDescent="0.25"/>
  <cols>
    <col min="1" max="1" width="5.140625" style="111" bestFit="1" customWidth="1"/>
    <col min="2" max="2" width="90.140625" style="111" customWidth="1"/>
    <col min="3" max="3" width="27.42578125" style="111" customWidth="1"/>
    <col min="4" max="4" width="14.5703125" style="111" customWidth="1"/>
    <col min="5" max="6" width="9.140625" style="111"/>
    <col min="7" max="7" width="12.5703125" style="111" customWidth="1"/>
    <col min="8" max="235" width="9.140625" style="111"/>
    <col min="236" max="236" width="5.140625" style="111" bestFit="1" customWidth="1"/>
    <col min="237" max="237" width="72.42578125" style="111" customWidth="1"/>
    <col min="238" max="238" width="27.42578125" style="111" customWidth="1"/>
    <col min="239" max="239" width="30.28515625" style="111" customWidth="1"/>
    <col min="240" max="240" width="13.85546875" style="111" customWidth="1"/>
    <col min="241" max="242" width="0" style="111" hidden="1" customWidth="1"/>
    <col min="243" max="243" width="32" style="111" customWidth="1"/>
    <col min="244" max="244" width="15" style="111" customWidth="1"/>
    <col min="245" max="245" width="32.5703125" style="111" customWidth="1"/>
    <col min="246" max="246" width="16.85546875" style="111" customWidth="1"/>
    <col min="247" max="247" width="18.140625" style="111" customWidth="1"/>
    <col min="248" max="248" width="19.140625" style="111" customWidth="1"/>
    <col min="249" max="249" width="17" style="111" customWidth="1"/>
    <col min="250" max="250" width="18.140625" style="111" customWidth="1"/>
    <col min="251" max="251" width="33.140625" style="111" customWidth="1"/>
    <col min="252" max="256" width="0" style="111" hidden="1" customWidth="1"/>
    <col min="257" max="257" width="9.140625" style="111" customWidth="1"/>
    <col min="258" max="258" width="9.140625" style="111"/>
    <col min="259" max="259" width="23.140625" style="111" customWidth="1"/>
    <col min="260" max="260" width="14.5703125" style="111" customWidth="1"/>
    <col min="261" max="262" width="9.140625" style="111"/>
    <col min="263" max="263" width="12.5703125" style="111" customWidth="1"/>
    <col min="264" max="491" width="9.140625" style="111"/>
    <col min="492" max="492" width="5.140625" style="111" bestFit="1" customWidth="1"/>
    <col min="493" max="493" width="72.42578125" style="111" customWidth="1"/>
    <col min="494" max="494" width="27.42578125" style="111" customWidth="1"/>
    <col min="495" max="495" width="30.28515625" style="111" customWidth="1"/>
    <col min="496" max="496" width="13.85546875" style="111" customWidth="1"/>
    <col min="497" max="498" width="0" style="111" hidden="1" customWidth="1"/>
    <col min="499" max="499" width="32" style="111" customWidth="1"/>
    <col min="500" max="500" width="15" style="111" customWidth="1"/>
    <col min="501" max="501" width="32.5703125" style="111" customWidth="1"/>
    <col min="502" max="502" width="16.85546875" style="111" customWidth="1"/>
    <col min="503" max="503" width="18.140625" style="111" customWidth="1"/>
    <col min="504" max="504" width="19.140625" style="111" customWidth="1"/>
    <col min="505" max="505" width="17" style="111" customWidth="1"/>
    <col min="506" max="506" width="18.140625" style="111" customWidth="1"/>
    <col min="507" max="507" width="33.140625" style="111" customWidth="1"/>
    <col min="508" max="512" width="0" style="111" hidden="1" customWidth="1"/>
    <col min="513" max="513" width="9.140625" style="111" customWidth="1"/>
    <col min="514" max="514" width="9.140625" style="111"/>
    <col min="515" max="515" width="23.140625" style="111" customWidth="1"/>
    <col min="516" max="516" width="14.5703125" style="111" customWidth="1"/>
    <col min="517" max="518" width="9.140625" style="111"/>
    <col min="519" max="519" width="12.5703125" style="111" customWidth="1"/>
    <col min="520" max="747" width="9.140625" style="111"/>
    <col min="748" max="748" width="5.140625" style="111" bestFit="1" customWidth="1"/>
    <col min="749" max="749" width="72.42578125" style="111" customWidth="1"/>
    <col min="750" max="750" width="27.42578125" style="111" customWidth="1"/>
    <col min="751" max="751" width="30.28515625" style="111" customWidth="1"/>
    <col min="752" max="752" width="13.85546875" style="111" customWidth="1"/>
    <col min="753" max="754" width="0" style="111" hidden="1" customWidth="1"/>
    <col min="755" max="755" width="32" style="111" customWidth="1"/>
    <col min="756" max="756" width="15" style="111" customWidth="1"/>
    <col min="757" max="757" width="32.5703125" style="111" customWidth="1"/>
    <col min="758" max="758" width="16.85546875" style="111" customWidth="1"/>
    <col min="759" max="759" width="18.140625" style="111" customWidth="1"/>
    <col min="760" max="760" width="19.140625" style="111" customWidth="1"/>
    <col min="761" max="761" width="17" style="111" customWidth="1"/>
    <col min="762" max="762" width="18.140625" style="111" customWidth="1"/>
    <col min="763" max="763" width="33.140625" style="111" customWidth="1"/>
    <col min="764" max="768" width="0" style="111" hidden="1" customWidth="1"/>
    <col min="769" max="769" width="9.140625" style="111" customWidth="1"/>
    <col min="770" max="770" width="9.140625" style="111"/>
    <col min="771" max="771" width="23.140625" style="111" customWidth="1"/>
    <col min="772" max="772" width="14.5703125" style="111" customWidth="1"/>
    <col min="773" max="774" width="9.140625" style="111"/>
    <col min="775" max="775" width="12.5703125" style="111" customWidth="1"/>
    <col min="776" max="1003" width="9.140625" style="111"/>
    <col min="1004" max="1004" width="5.140625" style="111" bestFit="1" customWidth="1"/>
    <col min="1005" max="1005" width="72.42578125" style="111" customWidth="1"/>
    <col min="1006" max="1006" width="27.42578125" style="111" customWidth="1"/>
    <col min="1007" max="1007" width="30.28515625" style="111" customWidth="1"/>
    <col min="1008" max="1008" width="13.85546875" style="111" customWidth="1"/>
    <col min="1009" max="1010" width="0" style="111" hidden="1" customWidth="1"/>
    <col min="1011" max="1011" width="32" style="111" customWidth="1"/>
    <col min="1012" max="1012" width="15" style="111" customWidth="1"/>
    <col min="1013" max="1013" width="32.5703125" style="111" customWidth="1"/>
    <col min="1014" max="1014" width="16.85546875" style="111" customWidth="1"/>
    <col min="1015" max="1015" width="18.140625" style="111" customWidth="1"/>
    <col min="1016" max="1016" width="19.140625" style="111" customWidth="1"/>
    <col min="1017" max="1017" width="17" style="111" customWidth="1"/>
    <col min="1018" max="1018" width="18.140625" style="111" customWidth="1"/>
    <col min="1019" max="1019" width="33.140625" style="111" customWidth="1"/>
    <col min="1020" max="1024" width="0" style="111" hidden="1" customWidth="1"/>
    <col min="1025" max="1025" width="9.140625" style="111" customWidth="1"/>
    <col min="1026" max="1026" width="9.140625" style="111"/>
    <col min="1027" max="1027" width="23.140625" style="111" customWidth="1"/>
    <col min="1028" max="1028" width="14.5703125" style="111" customWidth="1"/>
    <col min="1029" max="1030" width="9.140625" style="111"/>
    <col min="1031" max="1031" width="12.5703125" style="111" customWidth="1"/>
    <col min="1032" max="1259" width="9.140625" style="111"/>
    <col min="1260" max="1260" width="5.140625" style="111" bestFit="1" customWidth="1"/>
    <col min="1261" max="1261" width="72.42578125" style="111" customWidth="1"/>
    <col min="1262" max="1262" width="27.42578125" style="111" customWidth="1"/>
    <col min="1263" max="1263" width="30.28515625" style="111" customWidth="1"/>
    <col min="1264" max="1264" width="13.85546875" style="111" customWidth="1"/>
    <col min="1265" max="1266" width="0" style="111" hidden="1" customWidth="1"/>
    <col min="1267" max="1267" width="32" style="111" customWidth="1"/>
    <col min="1268" max="1268" width="15" style="111" customWidth="1"/>
    <col min="1269" max="1269" width="32.5703125" style="111" customWidth="1"/>
    <col min="1270" max="1270" width="16.85546875" style="111" customWidth="1"/>
    <col min="1271" max="1271" width="18.140625" style="111" customWidth="1"/>
    <col min="1272" max="1272" width="19.140625" style="111" customWidth="1"/>
    <col min="1273" max="1273" width="17" style="111" customWidth="1"/>
    <col min="1274" max="1274" width="18.140625" style="111" customWidth="1"/>
    <col min="1275" max="1275" width="33.140625" style="111" customWidth="1"/>
    <col min="1276" max="1280" width="0" style="111" hidden="1" customWidth="1"/>
    <col min="1281" max="1281" width="9.140625" style="111" customWidth="1"/>
    <col min="1282" max="1282" width="9.140625" style="111"/>
    <col min="1283" max="1283" width="23.140625" style="111" customWidth="1"/>
    <col min="1284" max="1284" width="14.5703125" style="111" customWidth="1"/>
    <col min="1285" max="1286" width="9.140625" style="111"/>
    <col min="1287" max="1287" width="12.5703125" style="111" customWidth="1"/>
    <col min="1288" max="1515" width="9.140625" style="111"/>
    <col min="1516" max="1516" width="5.140625" style="111" bestFit="1" customWidth="1"/>
    <col min="1517" max="1517" width="72.42578125" style="111" customWidth="1"/>
    <col min="1518" max="1518" width="27.42578125" style="111" customWidth="1"/>
    <col min="1519" max="1519" width="30.28515625" style="111" customWidth="1"/>
    <col min="1520" max="1520" width="13.85546875" style="111" customWidth="1"/>
    <col min="1521" max="1522" width="0" style="111" hidden="1" customWidth="1"/>
    <col min="1523" max="1523" width="32" style="111" customWidth="1"/>
    <col min="1524" max="1524" width="15" style="111" customWidth="1"/>
    <col min="1525" max="1525" width="32.5703125" style="111" customWidth="1"/>
    <col min="1526" max="1526" width="16.85546875" style="111" customWidth="1"/>
    <col min="1527" max="1527" width="18.140625" style="111" customWidth="1"/>
    <col min="1528" max="1528" width="19.140625" style="111" customWidth="1"/>
    <col min="1529" max="1529" width="17" style="111" customWidth="1"/>
    <col min="1530" max="1530" width="18.140625" style="111" customWidth="1"/>
    <col min="1531" max="1531" width="33.140625" style="111" customWidth="1"/>
    <col min="1532" max="1536" width="0" style="111" hidden="1" customWidth="1"/>
    <col min="1537" max="1537" width="9.140625" style="111" customWidth="1"/>
    <col min="1538" max="1538" width="9.140625" style="111"/>
    <col min="1539" max="1539" width="23.140625" style="111" customWidth="1"/>
    <col min="1540" max="1540" width="14.5703125" style="111" customWidth="1"/>
    <col min="1541" max="1542" width="9.140625" style="111"/>
    <col min="1543" max="1543" width="12.5703125" style="111" customWidth="1"/>
    <col min="1544" max="1771" width="9.140625" style="111"/>
    <col min="1772" max="1772" width="5.140625" style="111" bestFit="1" customWidth="1"/>
    <col min="1773" max="1773" width="72.42578125" style="111" customWidth="1"/>
    <col min="1774" max="1774" width="27.42578125" style="111" customWidth="1"/>
    <col min="1775" max="1775" width="30.28515625" style="111" customWidth="1"/>
    <col min="1776" max="1776" width="13.85546875" style="111" customWidth="1"/>
    <col min="1777" max="1778" width="0" style="111" hidden="1" customWidth="1"/>
    <col min="1779" max="1779" width="32" style="111" customWidth="1"/>
    <col min="1780" max="1780" width="15" style="111" customWidth="1"/>
    <col min="1781" max="1781" width="32.5703125" style="111" customWidth="1"/>
    <col min="1782" max="1782" width="16.85546875" style="111" customWidth="1"/>
    <col min="1783" max="1783" width="18.140625" style="111" customWidth="1"/>
    <col min="1784" max="1784" width="19.140625" style="111" customWidth="1"/>
    <col min="1785" max="1785" width="17" style="111" customWidth="1"/>
    <col min="1786" max="1786" width="18.140625" style="111" customWidth="1"/>
    <col min="1787" max="1787" width="33.140625" style="111" customWidth="1"/>
    <col min="1788" max="1792" width="0" style="111" hidden="1" customWidth="1"/>
    <col min="1793" max="1793" width="9.140625" style="111" customWidth="1"/>
    <col min="1794" max="1794" width="9.140625" style="111"/>
    <col min="1795" max="1795" width="23.140625" style="111" customWidth="1"/>
    <col min="1796" max="1796" width="14.5703125" style="111" customWidth="1"/>
    <col min="1797" max="1798" width="9.140625" style="111"/>
    <col min="1799" max="1799" width="12.5703125" style="111" customWidth="1"/>
    <col min="1800" max="2027" width="9.140625" style="111"/>
    <col min="2028" max="2028" width="5.140625" style="111" bestFit="1" customWidth="1"/>
    <col min="2029" max="2029" width="72.42578125" style="111" customWidth="1"/>
    <col min="2030" max="2030" width="27.42578125" style="111" customWidth="1"/>
    <col min="2031" max="2031" width="30.28515625" style="111" customWidth="1"/>
    <col min="2032" max="2032" width="13.85546875" style="111" customWidth="1"/>
    <col min="2033" max="2034" width="0" style="111" hidden="1" customWidth="1"/>
    <col min="2035" max="2035" width="32" style="111" customWidth="1"/>
    <col min="2036" max="2036" width="15" style="111" customWidth="1"/>
    <col min="2037" max="2037" width="32.5703125" style="111" customWidth="1"/>
    <col min="2038" max="2038" width="16.85546875" style="111" customWidth="1"/>
    <col min="2039" max="2039" width="18.140625" style="111" customWidth="1"/>
    <col min="2040" max="2040" width="19.140625" style="111" customWidth="1"/>
    <col min="2041" max="2041" width="17" style="111" customWidth="1"/>
    <col min="2042" max="2042" width="18.140625" style="111" customWidth="1"/>
    <col min="2043" max="2043" width="33.140625" style="111" customWidth="1"/>
    <col min="2044" max="2048" width="0" style="111" hidden="1" customWidth="1"/>
    <col min="2049" max="2049" width="9.140625" style="111" customWidth="1"/>
    <col min="2050" max="2050" width="9.140625" style="111"/>
    <col min="2051" max="2051" width="23.140625" style="111" customWidth="1"/>
    <col min="2052" max="2052" width="14.5703125" style="111" customWidth="1"/>
    <col min="2053" max="2054" width="9.140625" style="111"/>
    <col min="2055" max="2055" width="12.5703125" style="111" customWidth="1"/>
    <col min="2056" max="2283" width="9.140625" style="111"/>
    <col min="2284" max="2284" width="5.140625" style="111" bestFit="1" customWidth="1"/>
    <col min="2285" max="2285" width="72.42578125" style="111" customWidth="1"/>
    <col min="2286" max="2286" width="27.42578125" style="111" customWidth="1"/>
    <col min="2287" max="2287" width="30.28515625" style="111" customWidth="1"/>
    <col min="2288" max="2288" width="13.85546875" style="111" customWidth="1"/>
    <col min="2289" max="2290" width="0" style="111" hidden="1" customWidth="1"/>
    <col min="2291" max="2291" width="32" style="111" customWidth="1"/>
    <col min="2292" max="2292" width="15" style="111" customWidth="1"/>
    <col min="2293" max="2293" width="32.5703125" style="111" customWidth="1"/>
    <col min="2294" max="2294" width="16.85546875" style="111" customWidth="1"/>
    <col min="2295" max="2295" width="18.140625" style="111" customWidth="1"/>
    <col min="2296" max="2296" width="19.140625" style="111" customWidth="1"/>
    <col min="2297" max="2297" width="17" style="111" customWidth="1"/>
    <col min="2298" max="2298" width="18.140625" style="111" customWidth="1"/>
    <col min="2299" max="2299" width="33.140625" style="111" customWidth="1"/>
    <col min="2300" max="2304" width="0" style="111" hidden="1" customWidth="1"/>
    <col min="2305" max="2305" width="9.140625" style="111" customWidth="1"/>
    <col min="2306" max="2306" width="9.140625" style="111"/>
    <col min="2307" max="2307" width="23.140625" style="111" customWidth="1"/>
    <col min="2308" max="2308" width="14.5703125" style="111" customWidth="1"/>
    <col min="2309" max="2310" width="9.140625" style="111"/>
    <col min="2311" max="2311" width="12.5703125" style="111" customWidth="1"/>
    <col min="2312" max="2539" width="9.140625" style="111"/>
    <col min="2540" max="2540" width="5.140625" style="111" bestFit="1" customWidth="1"/>
    <col min="2541" max="2541" width="72.42578125" style="111" customWidth="1"/>
    <col min="2542" max="2542" width="27.42578125" style="111" customWidth="1"/>
    <col min="2543" max="2543" width="30.28515625" style="111" customWidth="1"/>
    <col min="2544" max="2544" width="13.85546875" style="111" customWidth="1"/>
    <col min="2545" max="2546" width="0" style="111" hidden="1" customWidth="1"/>
    <col min="2547" max="2547" width="32" style="111" customWidth="1"/>
    <col min="2548" max="2548" width="15" style="111" customWidth="1"/>
    <col min="2549" max="2549" width="32.5703125" style="111" customWidth="1"/>
    <col min="2550" max="2550" width="16.85546875" style="111" customWidth="1"/>
    <col min="2551" max="2551" width="18.140625" style="111" customWidth="1"/>
    <col min="2552" max="2552" width="19.140625" style="111" customWidth="1"/>
    <col min="2553" max="2553" width="17" style="111" customWidth="1"/>
    <col min="2554" max="2554" width="18.140625" style="111" customWidth="1"/>
    <col min="2555" max="2555" width="33.140625" style="111" customWidth="1"/>
    <col min="2556" max="2560" width="0" style="111" hidden="1" customWidth="1"/>
    <col min="2561" max="2561" width="9.140625" style="111" customWidth="1"/>
    <col min="2562" max="2562" width="9.140625" style="111"/>
    <col min="2563" max="2563" width="23.140625" style="111" customWidth="1"/>
    <col min="2564" max="2564" width="14.5703125" style="111" customWidth="1"/>
    <col min="2565" max="2566" width="9.140625" style="111"/>
    <col min="2567" max="2567" width="12.5703125" style="111" customWidth="1"/>
    <col min="2568" max="2795" width="9.140625" style="111"/>
    <col min="2796" max="2796" width="5.140625" style="111" bestFit="1" customWidth="1"/>
    <col min="2797" max="2797" width="72.42578125" style="111" customWidth="1"/>
    <col min="2798" max="2798" width="27.42578125" style="111" customWidth="1"/>
    <col min="2799" max="2799" width="30.28515625" style="111" customWidth="1"/>
    <col min="2800" max="2800" width="13.85546875" style="111" customWidth="1"/>
    <col min="2801" max="2802" width="0" style="111" hidden="1" customWidth="1"/>
    <col min="2803" max="2803" width="32" style="111" customWidth="1"/>
    <col min="2804" max="2804" width="15" style="111" customWidth="1"/>
    <col min="2805" max="2805" width="32.5703125" style="111" customWidth="1"/>
    <col min="2806" max="2806" width="16.85546875" style="111" customWidth="1"/>
    <col min="2807" max="2807" width="18.140625" style="111" customWidth="1"/>
    <col min="2808" max="2808" width="19.140625" style="111" customWidth="1"/>
    <col min="2809" max="2809" width="17" style="111" customWidth="1"/>
    <col min="2810" max="2810" width="18.140625" style="111" customWidth="1"/>
    <col min="2811" max="2811" width="33.140625" style="111" customWidth="1"/>
    <col min="2812" max="2816" width="0" style="111" hidden="1" customWidth="1"/>
    <col min="2817" max="2817" width="9.140625" style="111" customWidth="1"/>
    <col min="2818" max="2818" width="9.140625" style="111"/>
    <col min="2819" max="2819" width="23.140625" style="111" customWidth="1"/>
    <col min="2820" max="2820" width="14.5703125" style="111" customWidth="1"/>
    <col min="2821" max="2822" width="9.140625" style="111"/>
    <col min="2823" max="2823" width="12.5703125" style="111" customWidth="1"/>
    <col min="2824" max="3051" width="9.140625" style="111"/>
    <col min="3052" max="3052" width="5.140625" style="111" bestFit="1" customWidth="1"/>
    <col min="3053" max="3053" width="72.42578125" style="111" customWidth="1"/>
    <col min="3054" max="3054" width="27.42578125" style="111" customWidth="1"/>
    <col min="3055" max="3055" width="30.28515625" style="111" customWidth="1"/>
    <col min="3056" max="3056" width="13.85546875" style="111" customWidth="1"/>
    <col min="3057" max="3058" width="0" style="111" hidden="1" customWidth="1"/>
    <col min="3059" max="3059" width="32" style="111" customWidth="1"/>
    <col min="3060" max="3060" width="15" style="111" customWidth="1"/>
    <col min="3061" max="3061" width="32.5703125" style="111" customWidth="1"/>
    <col min="3062" max="3062" width="16.85546875" style="111" customWidth="1"/>
    <col min="3063" max="3063" width="18.140625" style="111" customWidth="1"/>
    <col min="3064" max="3064" width="19.140625" style="111" customWidth="1"/>
    <col min="3065" max="3065" width="17" style="111" customWidth="1"/>
    <col min="3066" max="3066" width="18.140625" style="111" customWidth="1"/>
    <col min="3067" max="3067" width="33.140625" style="111" customWidth="1"/>
    <col min="3068" max="3072" width="0" style="111" hidden="1" customWidth="1"/>
    <col min="3073" max="3073" width="9.140625" style="111" customWidth="1"/>
    <col min="3074" max="3074" width="9.140625" style="111"/>
    <col min="3075" max="3075" width="23.140625" style="111" customWidth="1"/>
    <col min="3076" max="3076" width="14.5703125" style="111" customWidth="1"/>
    <col min="3077" max="3078" width="9.140625" style="111"/>
    <col min="3079" max="3079" width="12.5703125" style="111" customWidth="1"/>
    <col min="3080" max="3307" width="9.140625" style="111"/>
    <col min="3308" max="3308" width="5.140625" style="111" bestFit="1" customWidth="1"/>
    <col min="3309" max="3309" width="72.42578125" style="111" customWidth="1"/>
    <col min="3310" max="3310" width="27.42578125" style="111" customWidth="1"/>
    <col min="3311" max="3311" width="30.28515625" style="111" customWidth="1"/>
    <col min="3312" max="3312" width="13.85546875" style="111" customWidth="1"/>
    <col min="3313" max="3314" width="0" style="111" hidden="1" customWidth="1"/>
    <col min="3315" max="3315" width="32" style="111" customWidth="1"/>
    <col min="3316" max="3316" width="15" style="111" customWidth="1"/>
    <col min="3317" max="3317" width="32.5703125" style="111" customWidth="1"/>
    <col min="3318" max="3318" width="16.85546875" style="111" customWidth="1"/>
    <col min="3319" max="3319" width="18.140625" style="111" customWidth="1"/>
    <col min="3320" max="3320" width="19.140625" style="111" customWidth="1"/>
    <col min="3321" max="3321" width="17" style="111" customWidth="1"/>
    <col min="3322" max="3322" width="18.140625" style="111" customWidth="1"/>
    <col min="3323" max="3323" width="33.140625" style="111" customWidth="1"/>
    <col min="3324" max="3328" width="0" style="111" hidden="1" customWidth="1"/>
    <col min="3329" max="3329" width="9.140625" style="111" customWidth="1"/>
    <col min="3330" max="3330" width="9.140625" style="111"/>
    <col min="3331" max="3331" width="23.140625" style="111" customWidth="1"/>
    <col min="3332" max="3332" width="14.5703125" style="111" customWidth="1"/>
    <col min="3333" max="3334" width="9.140625" style="111"/>
    <col min="3335" max="3335" width="12.5703125" style="111" customWidth="1"/>
    <col min="3336" max="3563" width="9.140625" style="111"/>
    <col min="3564" max="3564" width="5.140625" style="111" bestFit="1" customWidth="1"/>
    <col min="3565" max="3565" width="72.42578125" style="111" customWidth="1"/>
    <col min="3566" max="3566" width="27.42578125" style="111" customWidth="1"/>
    <col min="3567" max="3567" width="30.28515625" style="111" customWidth="1"/>
    <col min="3568" max="3568" width="13.85546875" style="111" customWidth="1"/>
    <col min="3569" max="3570" width="0" style="111" hidden="1" customWidth="1"/>
    <col min="3571" max="3571" width="32" style="111" customWidth="1"/>
    <col min="3572" max="3572" width="15" style="111" customWidth="1"/>
    <col min="3573" max="3573" width="32.5703125" style="111" customWidth="1"/>
    <col min="3574" max="3574" width="16.85546875" style="111" customWidth="1"/>
    <col min="3575" max="3575" width="18.140625" style="111" customWidth="1"/>
    <col min="3576" max="3576" width="19.140625" style="111" customWidth="1"/>
    <col min="3577" max="3577" width="17" style="111" customWidth="1"/>
    <col min="3578" max="3578" width="18.140625" style="111" customWidth="1"/>
    <col min="3579" max="3579" width="33.140625" style="111" customWidth="1"/>
    <col min="3580" max="3584" width="0" style="111" hidden="1" customWidth="1"/>
    <col min="3585" max="3585" width="9.140625" style="111" customWidth="1"/>
    <col min="3586" max="3586" width="9.140625" style="111"/>
    <col min="3587" max="3587" width="23.140625" style="111" customWidth="1"/>
    <col min="3588" max="3588" width="14.5703125" style="111" customWidth="1"/>
    <col min="3589" max="3590" width="9.140625" style="111"/>
    <col min="3591" max="3591" width="12.5703125" style="111" customWidth="1"/>
    <col min="3592" max="3819" width="9.140625" style="111"/>
    <col min="3820" max="3820" width="5.140625" style="111" bestFit="1" customWidth="1"/>
    <col min="3821" max="3821" width="72.42578125" style="111" customWidth="1"/>
    <col min="3822" max="3822" width="27.42578125" style="111" customWidth="1"/>
    <col min="3823" max="3823" width="30.28515625" style="111" customWidth="1"/>
    <col min="3824" max="3824" width="13.85546875" style="111" customWidth="1"/>
    <col min="3825" max="3826" width="0" style="111" hidden="1" customWidth="1"/>
    <col min="3827" max="3827" width="32" style="111" customWidth="1"/>
    <col min="3828" max="3828" width="15" style="111" customWidth="1"/>
    <col min="3829" max="3829" width="32.5703125" style="111" customWidth="1"/>
    <col min="3830" max="3830" width="16.85546875" style="111" customWidth="1"/>
    <col min="3831" max="3831" width="18.140625" style="111" customWidth="1"/>
    <col min="3832" max="3832" width="19.140625" style="111" customWidth="1"/>
    <col min="3833" max="3833" width="17" style="111" customWidth="1"/>
    <col min="3834" max="3834" width="18.140625" style="111" customWidth="1"/>
    <col min="3835" max="3835" width="33.140625" style="111" customWidth="1"/>
    <col min="3836" max="3840" width="0" style="111" hidden="1" customWidth="1"/>
    <col min="3841" max="3841" width="9.140625" style="111" customWidth="1"/>
    <col min="3842" max="3842" width="9.140625" style="111"/>
    <col min="3843" max="3843" width="23.140625" style="111" customWidth="1"/>
    <col min="3844" max="3844" width="14.5703125" style="111" customWidth="1"/>
    <col min="3845" max="3846" width="9.140625" style="111"/>
    <col min="3847" max="3847" width="12.5703125" style="111" customWidth="1"/>
    <col min="3848" max="4075" width="9.140625" style="111"/>
    <col min="4076" max="4076" width="5.140625" style="111" bestFit="1" customWidth="1"/>
    <col min="4077" max="4077" width="72.42578125" style="111" customWidth="1"/>
    <col min="4078" max="4078" width="27.42578125" style="111" customWidth="1"/>
    <col min="4079" max="4079" width="30.28515625" style="111" customWidth="1"/>
    <col min="4080" max="4080" width="13.85546875" style="111" customWidth="1"/>
    <col min="4081" max="4082" width="0" style="111" hidden="1" customWidth="1"/>
    <col min="4083" max="4083" width="32" style="111" customWidth="1"/>
    <col min="4084" max="4084" width="15" style="111" customWidth="1"/>
    <col min="4085" max="4085" width="32.5703125" style="111" customWidth="1"/>
    <col min="4086" max="4086" width="16.85546875" style="111" customWidth="1"/>
    <col min="4087" max="4087" width="18.140625" style="111" customWidth="1"/>
    <col min="4088" max="4088" width="19.140625" style="111" customWidth="1"/>
    <col min="4089" max="4089" width="17" style="111" customWidth="1"/>
    <col min="4090" max="4090" width="18.140625" style="111" customWidth="1"/>
    <col min="4091" max="4091" width="33.140625" style="111" customWidth="1"/>
    <col min="4092" max="4096" width="0" style="111" hidden="1" customWidth="1"/>
    <col min="4097" max="4097" width="9.140625" style="111" customWidth="1"/>
    <col min="4098" max="4098" width="9.140625" style="111"/>
    <col min="4099" max="4099" width="23.140625" style="111" customWidth="1"/>
    <col min="4100" max="4100" width="14.5703125" style="111" customWidth="1"/>
    <col min="4101" max="4102" width="9.140625" style="111"/>
    <col min="4103" max="4103" width="12.5703125" style="111" customWidth="1"/>
    <col min="4104" max="4331" width="9.140625" style="111"/>
    <col min="4332" max="4332" width="5.140625" style="111" bestFit="1" customWidth="1"/>
    <col min="4333" max="4333" width="72.42578125" style="111" customWidth="1"/>
    <col min="4334" max="4334" width="27.42578125" style="111" customWidth="1"/>
    <col min="4335" max="4335" width="30.28515625" style="111" customWidth="1"/>
    <col min="4336" max="4336" width="13.85546875" style="111" customWidth="1"/>
    <col min="4337" max="4338" width="0" style="111" hidden="1" customWidth="1"/>
    <col min="4339" max="4339" width="32" style="111" customWidth="1"/>
    <col min="4340" max="4340" width="15" style="111" customWidth="1"/>
    <col min="4341" max="4341" width="32.5703125" style="111" customWidth="1"/>
    <col min="4342" max="4342" width="16.85546875" style="111" customWidth="1"/>
    <col min="4343" max="4343" width="18.140625" style="111" customWidth="1"/>
    <col min="4344" max="4344" width="19.140625" style="111" customWidth="1"/>
    <col min="4345" max="4345" width="17" style="111" customWidth="1"/>
    <col min="4346" max="4346" width="18.140625" style="111" customWidth="1"/>
    <col min="4347" max="4347" width="33.140625" style="111" customWidth="1"/>
    <col min="4348" max="4352" width="0" style="111" hidden="1" customWidth="1"/>
    <col min="4353" max="4353" width="9.140625" style="111" customWidth="1"/>
    <col min="4354" max="4354" width="9.140625" style="111"/>
    <col min="4355" max="4355" width="23.140625" style="111" customWidth="1"/>
    <col min="4356" max="4356" width="14.5703125" style="111" customWidth="1"/>
    <col min="4357" max="4358" width="9.140625" style="111"/>
    <col min="4359" max="4359" width="12.5703125" style="111" customWidth="1"/>
    <col min="4360" max="4587" width="9.140625" style="111"/>
    <col min="4588" max="4588" width="5.140625" style="111" bestFit="1" customWidth="1"/>
    <col min="4589" max="4589" width="72.42578125" style="111" customWidth="1"/>
    <col min="4590" max="4590" width="27.42578125" style="111" customWidth="1"/>
    <col min="4591" max="4591" width="30.28515625" style="111" customWidth="1"/>
    <col min="4592" max="4592" width="13.85546875" style="111" customWidth="1"/>
    <col min="4593" max="4594" width="0" style="111" hidden="1" customWidth="1"/>
    <col min="4595" max="4595" width="32" style="111" customWidth="1"/>
    <col min="4596" max="4596" width="15" style="111" customWidth="1"/>
    <col min="4597" max="4597" width="32.5703125" style="111" customWidth="1"/>
    <col min="4598" max="4598" width="16.85546875" style="111" customWidth="1"/>
    <col min="4599" max="4599" width="18.140625" style="111" customWidth="1"/>
    <col min="4600" max="4600" width="19.140625" style="111" customWidth="1"/>
    <col min="4601" max="4601" width="17" style="111" customWidth="1"/>
    <col min="4602" max="4602" width="18.140625" style="111" customWidth="1"/>
    <col min="4603" max="4603" width="33.140625" style="111" customWidth="1"/>
    <col min="4604" max="4608" width="0" style="111" hidden="1" customWidth="1"/>
    <col min="4609" max="4609" width="9.140625" style="111" customWidth="1"/>
    <col min="4610" max="4610" width="9.140625" style="111"/>
    <col min="4611" max="4611" width="23.140625" style="111" customWidth="1"/>
    <col min="4612" max="4612" width="14.5703125" style="111" customWidth="1"/>
    <col min="4613" max="4614" width="9.140625" style="111"/>
    <col min="4615" max="4615" width="12.5703125" style="111" customWidth="1"/>
    <col min="4616" max="4843" width="9.140625" style="111"/>
    <col min="4844" max="4844" width="5.140625" style="111" bestFit="1" customWidth="1"/>
    <col min="4845" max="4845" width="72.42578125" style="111" customWidth="1"/>
    <col min="4846" max="4846" width="27.42578125" style="111" customWidth="1"/>
    <col min="4847" max="4847" width="30.28515625" style="111" customWidth="1"/>
    <col min="4848" max="4848" width="13.85546875" style="111" customWidth="1"/>
    <col min="4849" max="4850" width="0" style="111" hidden="1" customWidth="1"/>
    <col min="4851" max="4851" width="32" style="111" customWidth="1"/>
    <col min="4852" max="4852" width="15" style="111" customWidth="1"/>
    <col min="4853" max="4853" width="32.5703125" style="111" customWidth="1"/>
    <col min="4854" max="4854" width="16.85546875" style="111" customWidth="1"/>
    <col min="4855" max="4855" width="18.140625" style="111" customWidth="1"/>
    <col min="4856" max="4856" width="19.140625" style="111" customWidth="1"/>
    <col min="4857" max="4857" width="17" style="111" customWidth="1"/>
    <col min="4858" max="4858" width="18.140625" style="111" customWidth="1"/>
    <col min="4859" max="4859" width="33.140625" style="111" customWidth="1"/>
    <col min="4860" max="4864" width="0" style="111" hidden="1" customWidth="1"/>
    <col min="4865" max="4865" width="9.140625" style="111" customWidth="1"/>
    <col min="4866" max="4866" width="9.140625" style="111"/>
    <col min="4867" max="4867" width="23.140625" style="111" customWidth="1"/>
    <col min="4868" max="4868" width="14.5703125" style="111" customWidth="1"/>
    <col min="4869" max="4870" width="9.140625" style="111"/>
    <col min="4871" max="4871" width="12.5703125" style="111" customWidth="1"/>
    <col min="4872" max="5099" width="9.140625" style="111"/>
    <col min="5100" max="5100" width="5.140625" style="111" bestFit="1" customWidth="1"/>
    <col min="5101" max="5101" width="72.42578125" style="111" customWidth="1"/>
    <col min="5102" max="5102" width="27.42578125" style="111" customWidth="1"/>
    <col min="5103" max="5103" width="30.28515625" style="111" customWidth="1"/>
    <col min="5104" max="5104" width="13.85546875" style="111" customWidth="1"/>
    <col min="5105" max="5106" width="0" style="111" hidden="1" customWidth="1"/>
    <col min="5107" max="5107" width="32" style="111" customWidth="1"/>
    <col min="5108" max="5108" width="15" style="111" customWidth="1"/>
    <col min="5109" max="5109" width="32.5703125" style="111" customWidth="1"/>
    <col min="5110" max="5110" width="16.85546875" style="111" customWidth="1"/>
    <col min="5111" max="5111" width="18.140625" style="111" customWidth="1"/>
    <col min="5112" max="5112" width="19.140625" style="111" customWidth="1"/>
    <col min="5113" max="5113" width="17" style="111" customWidth="1"/>
    <col min="5114" max="5114" width="18.140625" style="111" customWidth="1"/>
    <col min="5115" max="5115" width="33.140625" style="111" customWidth="1"/>
    <col min="5116" max="5120" width="0" style="111" hidden="1" customWidth="1"/>
    <col min="5121" max="5121" width="9.140625" style="111" customWidth="1"/>
    <col min="5122" max="5122" width="9.140625" style="111"/>
    <col min="5123" max="5123" width="23.140625" style="111" customWidth="1"/>
    <col min="5124" max="5124" width="14.5703125" style="111" customWidth="1"/>
    <col min="5125" max="5126" width="9.140625" style="111"/>
    <col min="5127" max="5127" width="12.5703125" style="111" customWidth="1"/>
    <col min="5128" max="5355" width="9.140625" style="111"/>
    <col min="5356" max="5356" width="5.140625" style="111" bestFit="1" customWidth="1"/>
    <col min="5357" max="5357" width="72.42578125" style="111" customWidth="1"/>
    <col min="5358" max="5358" width="27.42578125" style="111" customWidth="1"/>
    <col min="5359" max="5359" width="30.28515625" style="111" customWidth="1"/>
    <col min="5360" max="5360" width="13.85546875" style="111" customWidth="1"/>
    <col min="5361" max="5362" width="0" style="111" hidden="1" customWidth="1"/>
    <col min="5363" max="5363" width="32" style="111" customWidth="1"/>
    <col min="5364" max="5364" width="15" style="111" customWidth="1"/>
    <col min="5365" max="5365" width="32.5703125" style="111" customWidth="1"/>
    <col min="5366" max="5366" width="16.85546875" style="111" customWidth="1"/>
    <col min="5367" max="5367" width="18.140625" style="111" customWidth="1"/>
    <col min="5368" max="5368" width="19.140625" style="111" customWidth="1"/>
    <col min="5369" max="5369" width="17" style="111" customWidth="1"/>
    <col min="5370" max="5370" width="18.140625" style="111" customWidth="1"/>
    <col min="5371" max="5371" width="33.140625" style="111" customWidth="1"/>
    <col min="5372" max="5376" width="0" style="111" hidden="1" customWidth="1"/>
    <col min="5377" max="5377" width="9.140625" style="111" customWidth="1"/>
    <col min="5378" max="5378" width="9.140625" style="111"/>
    <col min="5379" max="5379" width="23.140625" style="111" customWidth="1"/>
    <col min="5380" max="5380" width="14.5703125" style="111" customWidth="1"/>
    <col min="5381" max="5382" width="9.140625" style="111"/>
    <col min="5383" max="5383" width="12.5703125" style="111" customWidth="1"/>
    <col min="5384" max="5611" width="9.140625" style="111"/>
    <col min="5612" max="5612" width="5.140625" style="111" bestFit="1" customWidth="1"/>
    <col min="5613" max="5613" width="72.42578125" style="111" customWidth="1"/>
    <col min="5614" max="5614" width="27.42578125" style="111" customWidth="1"/>
    <col min="5615" max="5615" width="30.28515625" style="111" customWidth="1"/>
    <col min="5616" max="5616" width="13.85546875" style="111" customWidth="1"/>
    <col min="5617" max="5618" width="0" style="111" hidden="1" customWidth="1"/>
    <col min="5619" max="5619" width="32" style="111" customWidth="1"/>
    <col min="5620" max="5620" width="15" style="111" customWidth="1"/>
    <col min="5621" max="5621" width="32.5703125" style="111" customWidth="1"/>
    <col min="5622" max="5622" width="16.85546875" style="111" customWidth="1"/>
    <col min="5623" max="5623" width="18.140625" style="111" customWidth="1"/>
    <col min="5624" max="5624" width="19.140625" style="111" customWidth="1"/>
    <col min="5625" max="5625" width="17" style="111" customWidth="1"/>
    <col min="5626" max="5626" width="18.140625" style="111" customWidth="1"/>
    <col min="5627" max="5627" width="33.140625" style="111" customWidth="1"/>
    <col min="5628" max="5632" width="0" style="111" hidden="1" customWidth="1"/>
    <col min="5633" max="5633" width="9.140625" style="111" customWidth="1"/>
    <col min="5634" max="5634" width="9.140625" style="111"/>
    <col min="5635" max="5635" width="23.140625" style="111" customWidth="1"/>
    <col min="5636" max="5636" width="14.5703125" style="111" customWidth="1"/>
    <col min="5637" max="5638" width="9.140625" style="111"/>
    <col min="5639" max="5639" width="12.5703125" style="111" customWidth="1"/>
    <col min="5640" max="5867" width="9.140625" style="111"/>
    <col min="5868" max="5868" width="5.140625" style="111" bestFit="1" customWidth="1"/>
    <col min="5869" max="5869" width="72.42578125" style="111" customWidth="1"/>
    <col min="5870" max="5870" width="27.42578125" style="111" customWidth="1"/>
    <col min="5871" max="5871" width="30.28515625" style="111" customWidth="1"/>
    <col min="5872" max="5872" width="13.85546875" style="111" customWidth="1"/>
    <col min="5873" max="5874" width="0" style="111" hidden="1" customWidth="1"/>
    <col min="5875" max="5875" width="32" style="111" customWidth="1"/>
    <col min="5876" max="5876" width="15" style="111" customWidth="1"/>
    <col min="5877" max="5877" width="32.5703125" style="111" customWidth="1"/>
    <col min="5878" max="5878" width="16.85546875" style="111" customWidth="1"/>
    <col min="5879" max="5879" width="18.140625" style="111" customWidth="1"/>
    <col min="5880" max="5880" width="19.140625" style="111" customWidth="1"/>
    <col min="5881" max="5881" width="17" style="111" customWidth="1"/>
    <col min="5882" max="5882" width="18.140625" style="111" customWidth="1"/>
    <col min="5883" max="5883" width="33.140625" style="111" customWidth="1"/>
    <col min="5884" max="5888" width="0" style="111" hidden="1" customWidth="1"/>
    <col min="5889" max="5889" width="9.140625" style="111" customWidth="1"/>
    <col min="5890" max="5890" width="9.140625" style="111"/>
    <col min="5891" max="5891" width="23.140625" style="111" customWidth="1"/>
    <col min="5892" max="5892" width="14.5703125" style="111" customWidth="1"/>
    <col min="5893" max="5894" width="9.140625" style="111"/>
    <col min="5895" max="5895" width="12.5703125" style="111" customWidth="1"/>
    <col min="5896" max="6123" width="9.140625" style="111"/>
    <col min="6124" max="6124" width="5.140625" style="111" bestFit="1" customWidth="1"/>
    <col min="6125" max="6125" width="72.42578125" style="111" customWidth="1"/>
    <col min="6126" max="6126" width="27.42578125" style="111" customWidth="1"/>
    <col min="6127" max="6127" width="30.28515625" style="111" customWidth="1"/>
    <col min="6128" max="6128" width="13.85546875" style="111" customWidth="1"/>
    <col min="6129" max="6130" width="0" style="111" hidden="1" customWidth="1"/>
    <col min="6131" max="6131" width="32" style="111" customWidth="1"/>
    <col min="6132" max="6132" width="15" style="111" customWidth="1"/>
    <col min="6133" max="6133" width="32.5703125" style="111" customWidth="1"/>
    <col min="6134" max="6134" width="16.85546875" style="111" customWidth="1"/>
    <col min="6135" max="6135" width="18.140625" style="111" customWidth="1"/>
    <col min="6136" max="6136" width="19.140625" style="111" customWidth="1"/>
    <col min="6137" max="6137" width="17" style="111" customWidth="1"/>
    <col min="6138" max="6138" width="18.140625" style="111" customWidth="1"/>
    <col min="6139" max="6139" width="33.140625" style="111" customWidth="1"/>
    <col min="6140" max="6144" width="0" style="111" hidden="1" customWidth="1"/>
    <col min="6145" max="6145" width="9.140625" style="111" customWidth="1"/>
    <col min="6146" max="6146" width="9.140625" style="111"/>
    <col min="6147" max="6147" width="23.140625" style="111" customWidth="1"/>
    <col min="6148" max="6148" width="14.5703125" style="111" customWidth="1"/>
    <col min="6149" max="6150" width="9.140625" style="111"/>
    <col min="6151" max="6151" width="12.5703125" style="111" customWidth="1"/>
    <col min="6152" max="6379" width="9.140625" style="111"/>
    <col min="6380" max="6380" width="5.140625" style="111" bestFit="1" customWidth="1"/>
    <col min="6381" max="6381" width="72.42578125" style="111" customWidth="1"/>
    <col min="6382" max="6382" width="27.42578125" style="111" customWidth="1"/>
    <col min="6383" max="6383" width="30.28515625" style="111" customWidth="1"/>
    <col min="6384" max="6384" width="13.85546875" style="111" customWidth="1"/>
    <col min="6385" max="6386" width="0" style="111" hidden="1" customWidth="1"/>
    <col min="6387" max="6387" width="32" style="111" customWidth="1"/>
    <col min="6388" max="6388" width="15" style="111" customWidth="1"/>
    <col min="6389" max="6389" width="32.5703125" style="111" customWidth="1"/>
    <col min="6390" max="6390" width="16.85546875" style="111" customWidth="1"/>
    <col min="6391" max="6391" width="18.140625" style="111" customWidth="1"/>
    <col min="6392" max="6392" width="19.140625" style="111" customWidth="1"/>
    <col min="6393" max="6393" width="17" style="111" customWidth="1"/>
    <col min="6394" max="6394" width="18.140625" style="111" customWidth="1"/>
    <col min="6395" max="6395" width="33.140625" style="111" customWidth="1"/>
    <col min="6396" max="6400" width="0" style="111" hidden="1" customWidth="1"/>
    <col min="6401" max="6401" width="9.140625" style="111" customWidth="1"/>
    <col min="6402" max="6402" width="9.140625" style="111"/>
    <col min="6403" max="6403" width="23.140625" style="111" customWidth="1"/>
    <col min="6404" max="6404" width="14.5703125" style="111" customWidth="1"/>
    <col min="6405" max="6406" width="9.140625" style="111"/>
    <col min="6407" max="6407" width="12.5703125" style="111" customWidth="1"/>
    <col min="6408" max="6635" width="9.140625" style="111"/>
    <col min="6636" max="6636" width="5.140625" style="111" bestFit="1" customWidth="1"/>
    <col min="6637" max="6637" width="72.42578125" style="111" customWidth="1"/>
    <col min="6638" max="6638" width="27.42578125" style="111" customWidth="1"/>
    <col min="6639" max="6639" width="30.28515625" style="111" customWidth="1"/>
    <col min="6640" max="6640" width="13.85546875" style="111" customWidth="1"/>
    <col min="6641" max="6642" width="0" style="111" hidden="1" customWidth="1"/>
    <col min="6643" max="6643" width="32" style="111" customWidth="1"/>
    <col min="6644" max="6644" width="15" style="111" customWidth="1"/>
    <col min="6645" max="6645" width="32.5703125" style="111" customWidth="1"/>
    <col min="6646" max="6646" width="16.85546875" style="111" customWidth="1"/>
    <col min="6647" max="6647" width="18.140625" style="111" customWidth="1"/>
    <col min="6648" max="6648" width="19.140625" style="111" customWidth="1"/>
    <col min="6649" max="6649" width="17" style="111" customWidth="1"/>
    <col min="6650" max="6650" width="18.140625" style="111" customWidth="1"/>
    <col min="6651" max="6651" width="33.140625" style="111" customWidth="1"/>
    <col min="6652" max="6656" width="0" style="111" hidden="1" customWidth="1"/>
    <col min="6657" max="6657" width="9.140625" style="111" customWidth="1"/>
    <col min="6658" max="6658" width="9.140625" style="111"/>
    <col min="6659" max="6659" width="23.140625" style="111" customWidth="1"/>
    <col min="6660" max="6660" width="14.5703125" style="111" customWidth="1"/>
    <col min="6661" max="6662" width="9.140625" style="111"/>
    <col min="6663" max="6663" width="12.5703125" style="111" customWidth="1"/>
    <col min="6664" max="6891" width="9.140625" style="111"/>
    <col min="6892" max="6892" width="5.140625" style="111" bestFit="1" customWidth="1"/>
    <col min="6893" max="6893" width="72.42578125" style="111" customWidth="1"/>
    <col min="6894" max="6894" width="27.42578125" style="111" customWidth="1"/>
    <col min="6895" max="6895" width="30.28515625" style="111" customWidth="1"/>
    <col min="6896" max="6896" width="13.85546875" style="111" customWidth="1"/>
    <col min="6897" max="6898" width="0" style="111" hidden="1" customWidth="1"/>
    <col min="6899" max="6899" width="32" style="111" customWidth="1"/>
    <col min="6900" max="6900" width="15" style="111" customWidth="1"/>
    <col min="6901" max="6901" width="32.5703125" style="111" customWidth="1"/>
    <col min="6902" max="6902" width="16.85546875" style="111" customWidth="1"/>
    <col min="6903" max="6903" width="18.140625" style="111" customWidth="1"/>
    <col min="6904" max="6904" width="19.140625" style="111" customWidth="1"/>
    <col min="6905" max="6905" width="17" style="111" customWidth="1"/>
    <col min="6906" max="6906" width="18.140625" style="111" customWidth="1"/>
    <col min="6907" max="6907" width="33.140625" style="111" customWidth="1"/>
    <col min="6908" max="6912" width="0" style="111" hidden="1" customWidth="1"/>
    <col min="6913" max="6913" width="9.140625" style="111" customWidth="1"/>
    <col min="6914" max="6914" width="9.140625" style="111"/>
    <col min="6915" max="6915" width="23.140625" style="111" customWidth="1"/>
    <col min="6916" max="6916" width="14.5703125" style="111" customWidth="1"/>
    <col min="6917" max="6918" width="9.140625" style="111"/>
    <col min="6919" max="6919" width="12.5703125" style="111" customWidth="1"/>
    <col min="6920" max="7147" width="9.140625" style="111"/>
    <col min="7148" max="7148" width="5.140625" style="111" bestFit="1" customWidth="1"/>
    <col min="7149" max="7149" width="72.42578125" style="111" customWidth="1"/>
    <col min="7150" max="7150" width="27.42578125" style="111" customWidth="1"/>
    <col min="7151" max="7151" width="30.28515625" style="111" customWidth="1"/>
    <col min="7152" max="7152" width="13.85546875" style="111" customWidth="1"/>
    <col min="7153" max="7154" width="0" style="111" hidden="1" customWidth="1"/>
    <col min="7155" max="7155" width="32" style="111" customWidth="1"/>
    <col min="7156" max="7156" width="15" style="111" customWidth="1"/>
    <col min="7157" max="7157" width="32.5703125" style="111" customWidth="1"/>
    <col min="7158" max="7158" width="16.85546875" style="111" customWidth="1"/>
    <col min="7159" max="7159" width="18.140625" style="111" customWidth="1"/>
    <col min="7160" max="7160" width="19.140625" style="111" customWidth="1"/>
    <col min="7161" max="7161" width="17" style="111" customWidth="1"/>
    <col min="7162" max="7162" width="18.140625" style="111" customWidth="1"/>
    <col min="7163" max="7163" width="33.140625" style="111" customWidth="1"/>
    <col min="7164" max="7168" width="0" style="111" hidden="1" customWidth="1"/>
    <col min="7169" max="7169" width="9.140625" style="111" customWidth="1"/>
    <col min="7170" max="7170" width="9.140625" style="111"/>
    <col min="7171" max="7171" width="23.140625" style="111" customWidth="1"/>
    <col min="7172" max="7172" width="14.5703125" style="111" customWidth="1"/>
    <col min="7173" max="7174" width="9.140625" style="111"/>
    <col min="7175" max="7175" width="12.5703125" style="111" customWidth="1"/>
    <col min="7176" max="7403" width="9.140625" style="111"/>
    <col min="7404" max="7404" width="5.140625" style="111" bestFit="1" customWidth="1"/>
    <col min="7405" max="7405" width="72.42578125" style="111" customWidth="1"/>
    <col min="7406" max="7406" width="27.42578125" style="111" customWidth="1"/>
    <col min="7407" max="7407" width="30.28515625" style="111" customWidth="1"/>
    <col min="7408" max="7408" width="13.85546875" style="111" customWidth="1"/>
    <col min="7409" max="7410" width="0" style="111" hidden="1" customWidth="1"/>
    <col min="7411" max="7411" width="32" style="111" customWidth="1"/>
    <col min="7412" max="7412" width="15" style="111" customWidth="1"/>
    <col min="7413" max="7413" width="32.5703125" style="111" customWidth="1"/>
    <col min="7414" max="7414" width="16.85546875" style="111" customWidth="1"/>
    <col min="7415" max="7415" width="18.140625" style="111" customWidth="1"/>
    <col min="7416" max="7416" width="19.140625" style="111" customWidth="1"/>
    <col min="7417" max="7417" width="17" style="111" customWidth="1"/>
    <col min="7418" max="7418" width="18.140625" style="111" customWidth="1"/>
    <col min="7419" max="7419" width="33.140625" style="111" customWidth="1"/>
    <col min="7420" max="7424" width="0" style="111" hidden="1" customWidth="1"/>
    <col min="7425" max="7425" width="9.140625" style="111" customWidth="1"/>
    <col min="7426" max="7426" width="9.140625" style="111"/>
    <col min="7427" max="7427" width="23.140625" style="111" customWidth="1"/>
    <col min="7428" max="7428" width="14.5703125" style="111" customWidth="1"/>
    <col min="7429" max="7430" width="9.140625" style="111"/>
    <col min="7431" max="7431" width="12.5703125" style="111" customWidth="1"/>
    <col min="7432" max="7659" width="9.140625" style="111"/>
    <col min="7660" max="7660" width="5.140625" style="111" bestFit="1" customWidth="1"/>
    <col min="7661" max="7661" width="72.42578125" style="111" customWidth="1"/>
    <col min="7662" max="7662" width="27.42578125" style="111" customWidth="1"/>
    <col min="7663" max="7663" width="30.28515625" style="111" customWidth="1"/>
    <col min="7664" max="7664" width="13.85546875" style="111" customWidth="1"/>
    <col min="7665" max="7666" width="0" style="111" hidden="1" customWidth="1"/>
    <col min="7667" max="7667" width="32" style="111" customWidth="1"/>
    <col min="7668" max="7668" width="15" style="111" customWidth="1"/>
    <col min="7669" max="7669" width="32.5703125" style="111" customWidth="1"/>
    <col min="7670" max="7670" width="16.85546875" style="111" customWidth="1"/>
    <col min="7671" max="7671" width="18.140625" style="111" customWidth="1"/>
    <col min="7672" max="7672" width="19.140625" style="111" customWidth="1"/>
    <col min="7673" max="7673" width="17" style="111" customWidth="1"/>
    <col min="7674" max="7674" width="18.140625" style="111" customWidth="1"/>
    <col min="7675" max="7675" width="33.140625" style="111" customWidth="1"/>
    <col min="7676" max="7680" width="0" style="111" hidden="1" customWidth="1"/>
    <col min="7681" max="7681" width="9.140625" style="111" customWidth="1"/>
    <col min="7682" max="7682" width="9.140625" style="111"/>
    <col min="7683" max="7683" width="23.140625" style="111" customWidth="1"/>
    <col min="7684" max="7684" width="14.5703125" style="111" customWidth="1"/>
    <col min="7685" max="7686" width="9.140625" style="111"/>
    <col min="7687" max="7687" width="12.5703125" style="111" customWidth="1"/>
    <col min="7688" max="7915" width="9.140625" style="111"/>
    <col min="7916" max="7916" width="5.140625" style="111" bestFit="1" customWidth="1"/>
    <col min="7917" max="7917" width="72.42578125" style="111" customWidth="1"/>
    <col min="7918" max="7918" width="27.42578125" style="111" customWidth="1"/>
    <col min="7919" max="7919" width="30.28515625" style="111" customWidth="1"/>
    <col min="7920" max="7920" width="13.85546875" style="111" customWidth="1"/>
    <col min="7921" max="7922" width="0" style="111" hidden="1" customWidth="1"/>
    <col min="7923" max="7923" width="32" style="111" customWidth="1"/>
    <col min="7924" max="7924" width="15" style="111" customWidth="1"/>
    <col min="7925" max="7925" width="32.5703125" style="111" customWidth="1"/>
    <col min="7926" max="7926" width="16.85546875" style="111" customWidth="1"/>
    <col min="7927" max="7927" width="18.140625" style="111" customWidth="1"/>
    <col min="7928" max="7928" width="19.140625" style="111" customWidth="1"/>
    <col min="7929" max="7929" width="17" style="111" customWidth="1"/>
    <col min="7930" max="7930" width="18.140625" style="111" customWidth="1"/>
    <col min="7931" max="7931" width="33.140625" style="111" customWidth="1"/>
    <col min="7932" max="7936" width="0" style="111" hidden="1" customWidth="1"/>
    <col min="7937" max="7937" width="9.140625" style="111" customWidth="1"/>
    <col min="7938" max="7938" width="9.140625" style="111"/>
    <col min="7939" max="7939" width="23.140625" style="111" customWidth="1"/>
    <col min="7940" max="7940" width="14.5703125" style="111" customWidth="1"/>
    <col min="7941" max="7942" width="9.140625" style="111"/>
    <col min="7943" max="7943" width="12.5703125" style="111" customWidth="1"/>
    <col min="7944" max="8171" width="9.140625" style="111"/>
    <col min="8172" max="8172" width="5.140625" style="111" bestFit="1" customWidth="1"/>
    <col min="8173" max="8173" width="72.42578125" style="111" customWidth="1"/>
    <col min="8174" max="8174" width="27.42578125" style="111" customWidth="1"/>
    <col min="8175" max="8175" width="30.28515625" style="111" customWidth="1"/>
    <col min="8176" max="8176" width="13.85546875" style="111" customWidth="1"/>
    <col min="8177" max="8178" width="0" style="111" hidden="1" customWidth="1"/>
    <col min="8179" max="8179" width="32" style="111" customWidth="1"/>
    <col min="8180" max="8180" width="15" style="111" customWidth="1"/>
    <col min="8181" max="8181" width="32.5703125" style="111" customWidth="1"/>
    <col min="8182" max="8182" width="16.85546875" style="111" customWidth="1"/>
    <col min="8183" max="8183" width="18.140625" style="111" customWidth="1"/>
    <col min="8184" max="8184" width="19.140625" style="111" customWidth="1"/>
    <col min="8185" max="8185" width="17" style="111" customWidth="1"/>
    <col min="8186" max="8186" width="18.140625" style="111" customWidth="1"/>
    <col min="8187" max="8187" width="33.140625" style="111" customWidth="1"/>
    <col min="8188" max="8192" width="0" style="111" hidden="1" customWidth="1"/>
    <col min="8193" max="8193" width="9.140625" style="111" customWidth="1"/>
    <col min="8194" max="8194" width="9.140625" style="111"/>
    <col min="8195" max="8195" width="23.140625" style="111" customWidth="1"/>
    <col min="8196" max="8196" width="14.5703125" style="111" customWidth="1"/>
    <col min="8197" max="8198" width="9.140625" style="111"/>
    <col min="8199" max="8199" width="12.5703125" style="111" customWidth="1"/>
    <col min="8200" max="8427" width="9.140625" style="111"/>
    <col min="8428" max="8428" width="5.140625" style="111" bestFit="1" customWidth="1"/>
    <col min="8429" max="8429" width="72.42578125" style="111" customWidth="1"/>
    <col min="8430" max="8430" width="27.42578125" style="111" customWidth="1"/>
    <col min="8431" max="8431" width="30.28515625" style="111" customWidth="1"/>
    <col min="8432" max="8432" width="13.85546875" style="111" customWidth="1"/>
    <col min="8433" max="8434" width="0" style="111" hidden="1" customWidth="1"/>
    <col min="8435" max="8435" width="32" style="111" customWidth="1"/>
    <col min="8436" max="8436" width="15" style="111" customWidth="1"/>
    <col min="8437" max="8437" width="32.5703125" style="111" customWidth="1"/>
    <col min="8438" max="8438" width="16.85546875" style="111" customWidth="1"/>
    <col min="8439" max="8439" width="18.140625" style="111" customWidth="1"/>
    <col min="8440" max="8440" width="19.140625" style="111" customWidth="1"/>
    <col min="8441" max="8441" width="17" style="111" customWidth="1"/>
    <col min="8442" max="8442" width="18.140625" style="111" customWidth="1"/>
    <col min="8443" max="8443" width="33.140625" style="111" customWidth="1"/>
    <col min="8444" max="8448" width="0" style="111" hidden="1" customWidth="1"/>
    <col min="8449" max="8449" width="9.140625" style="111" customWidth="1"/>
    <col min="8450" max="8450" width="9.140625" style="111"/>
    <col min="8451" max="8451" width="23.140625" style="111" customWidth="1"/>
    <col min="8452" max="8452" width="14.5703125" style="111" customWidth="1"/>
    <col min="8453" max="8454" width="9.140625" style="111"/>
    <col min="8455" max="8455" width="12.5703125" style="111" customWidth="1"/>
    <col min="8456" max="8683" width="9.140625" style="111"/>
    <col min="8684" max="8684" width="5.140625" style="111" bestFit="1" customWidth="1"/>
    <col min="8685" max="8685" width="72.42578125" style="111" customWidth="1"/>
    <col min="8686" max="8686" width="27.42578125" style="111" customWidth="1"/>
    <col min="8687" max="8687" width="30.28515625" style="111" customWidth="1"/>
    <col min="8688" max="8688" width="13.85546875" style="111" customWidth="1"/>
    <col min="8689" max="8690" width="0" style="111" hidden="1" customWidth="1"/>
    <col min="8691" max="8691" width="32" style="111" customWidth="1"/>
    <col min="8692" max="8692" width="15" style="111" customWidth="1"/>
    <col min="8693" max="8693" width="32.5703125" style="111" customWidth="1"/>
    <col min="8694" max="8694" width="16.85546875" style="111" customWidth="1"/>
    <col min="8695" max="8695" width="18.140625" style="111" customWidth="1"/>
    <col min="8696" max="8696" width="19.140625" style="111" customWidth="1"/>
    <col min="8697" max="8697" width="17" style="111" customWidth="1"/>
    <col min="8698" max="8698" width="18.140625" style="111" customWidth="1"/>
    <col min="8699" max="8699" width="33.140625" style="111" customWidth="1"/>
    <col min="8700" max="8704" width="0" style="111" hidden="1" customWidth="1"/>
    <col min="8705" max="8705" width="9.140625" style="111" customWidth="1"/>
    <col min="8706" max="8706" width="9.140625" style="111"/>
    <col min="8707" max="8707" width="23.140625" style="111" customWidth="1"/>
    <col min="8708" max="8708" width="14.5703125" style="111" customWidth="1"/>
    <col min="8709" max="8710" width="9.140625" style="111"/>
    <col min="8711" max="8711" width="12.5703125" style="111" customWidth="1"/>
    <col min="8712" max="8939" width="9.140625" style="111"/>
    <col min="8940" max="8940" width="5.140625" style="111" bestFit="1" customWidth="1"/>
    <col min="8941" max="8941" width="72.42578125" style="111" customWidth="1"/>
    <col min="8942" max="8942" width="27.42578125" style="111" customWidth="1"/>
    <col min="8943" max="8943" width="30.28515625" style="111" customWidth="1"/>
    <col min="8944" max="8944" width="13.85546875" style="111" customWidth="1"/>
    <col min="8945" max="8946" width="0" style="111" hidden="1" customWidth="1"/>
    <col min="8947" max="8947" width="32" style="111" customWidth="1"/>
    <col min="8948" max="8948" width="15" style="111" customWidth="1"/>
    <col min="8949" max="8949" width="32.5703125" style="111" customWidth="1"/>
    <col min="8950" max="8950" width="16.85546875" style="111" customWidth="1"/>
    <col min="8951" max="8951" width="18.140625" style="111" customWidth="1"/>
    <col min="8952" max="8952" width="19.140625" style="111" customWidth="1"/>
    <col min="8953" max="8953" width="17" style="111" customWidth="1"/>
    <col min="8954" max="8954" width="18.140625" style="111" customWidth="1"/>
    <col min="8955" max="8955" width="33.140625" style="111" customWidth="1"/>
    <col min="8956" max="8960" width="0" style="111" hidden="1" customWidth="1"/>
    <col min="8961" max="8961" width="9.140625" style="111" customWidth="1"/>
    <col min="8962" max="8962" width="9.140625" style="111"/>
    <col min="8963" max="8963" width="23.140625" style="111" customWidth="1"/>
    <col min="8964" max="8964" width="14.5703125" style="111" customWidth="1"/>
    <col min="8965" max="8966" width="9.140625" style="111"/>
    <col min="8967" max="8967" width="12.5703125" style="111" customWidth="1"/>
    <col min="8968" max="9195" width="9.140625" style="111"/>
    <col min="9196" max="9196" width="5.140625" style="111" bestFit="1" customWidth="1"/>
    <col min="9197" max="9197" width="72.42578125" style="111" customWidth="1"/>
    <col min="9198" max="9198" width="27.42578125" style="111" customWidth="1"/>
    <col min="9199" max="9199" width="30.28515625" style="111" customWidth="1"/>
    <col min="9200" max="9200" width="13.85546875" style="111" customWidth="1"/>
    <col min="9201" max="9202" width="0" style="111" hidden="1" customWidth="1"/>
    <col min="9203" max="9203" width="32" style="111" customWidth="1"/>
    <col min="9204" max="9204" width="15" style="111" customWidth="1"/>
    <col min="9205" max="9205" width="32.5703125" style="111" customWidth="1"/>
    <col min="9206" max="9206" width="16.85546875" style="111" customWidth="1"/>
    <col min="9207" max="9207" width="18.140625" style="111" customWidth="1"/>
    <col min="9208" max="9208" width="19.140625" style="111" customWidth="1"/>
    <col min="9209" max="9209" width="17" style="111" customWidth="1"/>
    <col min="9210" max="9210" width="18.140625" style="111" customWidth="1"/>
    <col min="9211" max="9211" width="33.140625" style="111" customWidth="1"/>
    <col min="9212" max="9216" width="0" style="111" hidden="1" customWidth="1"/>
    <col min="9217" max="9217" width="9.140625" style="111" customWidth="1"/>
    <col min="9218" max="9218" width="9.140625" style="111"/>
    <col min="9219" max="9219" width="23.140625" style="111" customWidth="1"/>
    <col min="9220" max="9220" width="14.5703125" style="111" customWidth="1"/>
    <col min="9221" max="9222" width="9.140625" style="111"/>
    <col min="9223" max="9223" width="12.5703125" style="111" customWidth="1"/>
    <col min="9224" max="9451" width="9.140625" style="111"/>
    <col min="9452" max="9452" width="5.140625" style="111" bestFit="1" customWidth="1"/>
    <col min="9453" max="9453" width="72.42578125" style="111" customWidth="1"/>
    <col min="9454" max="9454" width="27.42578125" style="111" customWidth="1"/>
    <col min="9455" max="9455" width="30.28515625" style="111" customWidth="1"/>
    <col min="9456" max="9456" width="13.85546875" style="111" customWidth="1"/>
    <col min="9457" max="9458" width="0" style="111" hidden="1" customWidth="1"/>
    <col min="9459" max="9459" width="32" style="111" customWidth="1"/>
    <col min="9460" max="9460" width="15" style="111" customWidth="1"/>
    <col min="9461" max="9461" width="32.5703125" style="111" customWidth="1"/>
    <col min="9462" max="9462" width="16.85546875" style="111" customWidth="1"/>
    <col min="9463" max="9463" width="18.140625" style="111" customWidth="1"/>
    <col min="9464" max="9464" width="19.140625" style="111" customWidth="1"/>
    <col min="9465" max="9465" width="17" style="111" customWidth="1"/>
    <col min="9466" max="9466" width="18.140625" style="111" customWidth="1"/>
    <col min="9467" max="9467" width="33.140625" style="111" customWidth="1"/>
    <col min="9468" max="9472" width="0" style="111" hidden="1" customWidth="1"/>
    <col min="9473" max="9473" width="9.140625" style="111" customWidth="1"/>
    <col min="9474" max="9474" width="9.140625" style="111"/>
    <col min="9475" max="9475" width="23.140625" style="111" customWidth="1"/>
    <col min="9476" max="9476" width="14.5703125" style="111" customWidth="1"/>
    <col min="9477" max="9478" width="9.140625" style="111"/>
    <col min="9479" max="9479" width="12.5703125" style="111" customWidth="1"/>
    <col min="9480" max="9707" width="9.140625" style="111"/>
    <col min="9708" max="9708" width="5.140625" style="111" bestFit="1" customWidth="1"/>
    <col min="9709" max="9709" width="72.42578125" style="111" customWidth="1"/>
    <col min="9710" max="9710" width="27.42578125" style="111" customWidth="1"/>
    <col min="9711" max="9711" width="30.28515625" style="111" customWidth="1"/>
    <col min="9712" max="9712" width="13.85546875" style="111" customWidth="1"/>
    <col min="9713" max="9714" width="0" style="111" hidden="1" customWidth="1"/>
    <col min="9715" max="9715" width="32" style="111" customWidth="1"/>
    <col min="9716" max="9716" width="15" style="111" customWidth="1"/>
    <col min="9717" max="9717" width="32.5703125" style="111" customWidth="1"/>
    <col min="9718" max="9718" width="16.85546875" style="111" customWidth="1"/>
    <col min="9719" max="9719" width="18.140625" style="111" customWidth="1"/>
    <col min="9720" max="9720" width="19.140625" style="111" customWidth="1"/>
    <col min="9721" max="9721" width="17" style="111" customWidth="1"/>
    <col min="9722" max="9722" width="18.140625" style="111" customWidth="1"/>
    <col min="9723" max="9723" width="33.140625" style="111" customWidth="1"/>
    <col min="9724" max="9728" width="0" style="111" hidden="1" customWidth="1"/>
    <col min="9729" max="9729" width="9.140625" style="111" customWidth="1"/>
    <col min="9730" max="9730" width="9.140625" style="111"/>
    <col min="9731" max="9731" width="23.140625" style="111" customWidth="1"/>
    <col min="9732" max="9732" width="14.5703125" style="111" customWidth="1"/>
    <col min="9733" max="9734" width="9.140625" style="111"/>
    <col min="9735" max="9735" width="12.5703125" style="111" customWidth="1"/>
    <col min="9736" max="9963" width="9.140625" style="111"/>
    <col min="9964" max="9964" width="5.140625" style="111" bestFit="1" customWidth="1"/>
    <col min="9965" max="9965" width="72.42578125" style="111" customWidth="1"/>
    <col min="9966" max="9966" width="27.42578125" style="111" customWidth="1"/>
    <col min="9967" max="9967" width="30.28515625" style="111" customWidth="1"/>
    <col min="9968" max="9968" width="13.85546875" style="111" customWidth="1"/>
    <col min="9969" max="9970" width="0" style="111" hidden="1" customWidth="1"/>
    <col min="9971" max="9971" width="32" style="111" customWidth="1"/>
    <col min="9972" max="9972" width="15" style="111" customWidth="1"/>
    <col min="9973" max="9973" width="32.5703125" style="111" customWidth="1"/>
    <col min="9974" max="9974" width="16.85546875" style="111" customWidth="1"/>
    <col min="9975" max="9975" width="18.140625" style="111" customWidth="1"/>
    <col min="9976" max="9976" width="19.140625" style="111" customWidth="1"/>
    <col min="9977" max="9977" width="17" style="111" customWidth="1"/>
    <col min="9978" max="9978" width="18.140625" style="111" customWidth="1"/>
    <col min="9979" max="9979" width="33.140625" style="111" customWidth="1"/>
    <col min="9980" max="9984" width="0" style="111" hidden="1" customWidth="1"/>
    <col min="9985" max="9985" width="9.140625" style="111" customWidth="1"/>
    <col min="9986" max="9986" width="9.140625" style="111"/>
    <col min="9987" max="9987" width="23.140625" style="111" customWidth="1"/>
    <col min="9988" max="9988" width="14.5703125" style="111" customWidth="1"/>
    <col min="9989" max="9990" width="9.140625" style="111"/>
    <col min="9991" max="9991" width="12.5703125" style="111" customWidth="1"/>
    <col min="9992" max="10219" width="9.140625" style="111"/>
    <col min="10220" max="10220" width="5.140625" style="111" bestFit="1" customWidth="1"/>
    <col min="10221" max="10221" width="72.42578125" style="111" customWidth="1"/>
    <col min="10222" max="10222" width="27.42578125" style="111" customWidth="1"/>
    <col min="10223" max="10223" width="30.28515625" style="111" customWidth="1"/>
    <col min="10224" max="10224" width="13.85546875" style="111" customWidth="1"/>
    <col min="10225" max="10226" width="0" style="111" hidden="1" customWidth="1"/>
    <col min="10227" max="10227" width="32" style="111" customWidth="1"/>
    <col min="10228" max="10228" width="15" style="111" customWidth="1"/>
    <col min="10229" max="10229" width="32.5703125" style="111" customWidth="1"/>
    <col min="10230" max="10230" width="16.85546875" style="111" customWidth="1"/>
    <col min="10231" max="10231" width="18.140625" style="111" customWidth="1"/>
    <col min="10232" max="10232" width="19.140625" style="111" customWidth="1"/>
    <col min="10233" max="10233" width="17" style="111" customWidth="1"/>
    <col min="10234" max="10234" width="18.140625" style="111" customWidth="1"/>
    <col min="10235" max="10235" width="33.140625" style="111" customWidth="1"/>
    <col min="10236" max="10240" width="0" style="111" hidden="1" customWidth="1"/>
    <col min="10241" max="10241" width="9.140625" style="111" customWidth="1"/>
    <col min="10242" max="10242" width="9.140625" style="111"/>
    <col min="10243" max="10243" width="23.140625" style="111" customWidth="1"/>
    <col min="10244" max="10244" width="14.5703125" style="111" customWidth="1"/>
    <col min="10245" max="10246" width="9.140625" style="111"/>
    <col min="10247" max="10247" width="12.5703125" style="111" customWidth="1"/>
    <col min="10248" max="10475" width="9.140625" style="111"/>
    <col min="10476" max="10476" width="5.140625" style="111" bestFit="1" customWidth="1"/>
    <col min="10477" max="10477" width="72.42578125" style="111" customWidth="1"/>
    <col min="10478" max="10478" width="27.42578125" style="111" customWidth="1"/>
    <col min="10479" max="10479" width="30.28515625" style="111" customWidth="1"/>
    <col min="10480" max="10480" width="13.85546875" style="111" customWidth="1"/>
    <col min="10481" max="10482" width="0" style="111" hidden="1" customWidth="1"/>
    <col min="10483" max="10483" width="32" style="111" customWidth="1"/>
    <col min="10484" max="10484" width="15" style="111" customWidth="1"/>
    <col min="10485" max="10485" width="32.5703125" style="111" customWidth="1"/>
    <col min="10486" max="10486" width="16.85546875" style="111" customWidth="1"/>
    <col min="10487" max="10487" width="18.140625" style="111" customWidth="1"/>
    <col min="10488" max="10488" width="19.140625" style="111" customWidth="1"/>
    <col min="10489" max="10489" width="17" style="111" customWidth="1"/>
    <col min="10490" max="10490" width="18.140625" style="111" customWidth="1"/>
    <col min="10491" max="10491" width="33.140625" style="111" customWidth="1"/>
    <col min="10492" max="10496" width="0" style="111" hidden="1" customWidth="1"/>
    <col min="10497" max="10497" width="9.140625" style="111" customWidth="1"/>
    <col min="10498" max="10498" width="9.140625" style="111"/>
    <col min="10499" max="10499" width="23.140625" style="111" customWidth="1"/>
    <col min="10500" max="10500" width="14.5703125" style="111" customWidth="1"/>
    <col min="10501" max="10502" width="9.140625" style="111"/>
    <col min="10503" max="10503" width="12.5703125" style="111" customWidth="1"/>
    <col min="10504" max="10731" width="9.140625" style="111"/>
    <col min="10732" max="10732" width="5.140625" style="111" bestFit="1" customWidth="1"/>
    <col min="10733" max="10733" width="72.42578125" style="111" customWidth="1"/>
    <col min="10734" max="10734" width="27.42578125" style="111" customWidth="1"/>
    <col min="10735" max="10735" width="30.28515625" style="111" customWidth="1"/>
    <col min="10736" max="10736" width="13.85546875" style="111" customWidth="1"/>
    <col min="10737" max="10738" width="0" style="111" hidden="1" customWidth="1"/>
    <col min="10739" max="10739" width="32" style="111" customWidth="1"/>
    <col min="10740" max="10740" width="15" style="111" customWidth="1"/>
    <col min="10741" max="10741" width="32.5703125" style="111" customWidth="1"/>
    <col min="10742" max="10742" width="16.85546875" style="111" customWidth="1"/>
    <col min="10743" max="10743" width="18.140625" style="111" customWidth="1"/>
    <col min="10744" max="10744" width="19.140625" style="111" customWidth="1"/>
    <col min="10745" max="10745" width="17" style="111" customWidth="1"/>
    <col min="10746" max="10746" width="18.140625" style="111" customWidth="1"/>
    <col min="10747" max="10747" width="33.140625" style="111" customWidth="1"/>
    <col min="10748" max="10752" width="0" style="111" hidden="1" customWidth="1"/>
    <col min="10753" max="10753" width="9.140625" style="111" customWidth="1"/>
    <col min="10754" max="10754" width="9.140625" style="111"/>
    <col min="10755" max="10755" width="23.140625" style="111" customWidth="1"/>
    <col min="10756" max="10756" width="14.5703125" style="111" customWidth="1"/>
    <col min="10757" max="10758" width="9.140625" style="111"/>
    <col min="10759" max="10759" width="12.5703125" style="111" customWidth="1"/>
    <col min="10760" max="10987" width="9.140625" style="111"/>
    <col min="10988" max="10988" width="5.140625" style="111" bestFit="1" customWidth="1"/>
    <col min="10989" max="10989" width="72.42578125" style="111" customWidth="1"/>
    <col min="10990" max="10990" width="27.42578125" style="111" customWidth="1"/>
    <col min="10991" max="10991" width="30.28515625" style="111" customWidth="1"/>
    <col min="10992" max="10992" width="13.85546875" style="111" customWidth="1"/>
    <col min="10993" max="10994" width="0" style="111" hidden="1" customWidth="1"/>
    <col min="10995" max="10995" width="32" style="111" customWidth="1"/>
    <col min="10996" max="10996" width="15" style="111" customWidth="1"/>
    <col min="10997" max="10997" width="32.5703125" style="111" customWidth="1"/>
    <col min="10998" max="10998" width="16.85546875" style="111" customWidth="1"/>
    <col min="10999" max="10999" width="18.140625" style="111" customWidth="1"/>
    <col min="11000" max="11000" width="19.140625" style="111" customWidth="1"/>
    <col min="11001" max="11001" width="17" style="111" customWidth="1"/>
    <col min="11002" max="11002" width="18.140625" style="111" customWidth="1"/>
    <col min="11003" max="11003" width="33.140625" style="111" customWidth="1"/>
    <col min="11004" max="11008" width="0" style="111" hidden="1" customWidth="1"/>
    <col min="11009" max="11009" width="9.140625" style="111" customWidth="1"/>
    <col min="11010" max="11010" width="9.140625" style="111"/>
    <col min="11011" max="11011" width="23.140625" style="111" customWidth="1"/>
    <col min="11012" max="11012" width="14.5703125" style="111" customWidth="1"/>
    <col min="11013" max="11014" width="9.140625" style="111"/>
    <col min="11015" max="11015" width="12.5703125" style="111" customWidth="1"/>
    <col min="11016" max="11243" width="9.140625" style="111"/>
    <col min="11244" max="11244" width="5.140625" style="111" bestFit="1" customWidth="1"/>
    <col min="11245" max="11245" width="72.42578125" style="111" customWidth="1"/>
    <col min="11246" max="11246" width="27.42578125" style="111" customWidth="1"/>
    <col min="11247" max="11247" width="30.28515625" style="111" customWidth="1"/>
    <col min="11248" max="11248" width="13.85546875" style="111" customWidth="1"/>
    <col min="11249" max="11250" width="0" style="111" hidden="1" customWidth="1"/>
    <col min="11251" max="11251" width="32" style="111" customWidth="1"/>
    <col min="11252" max="11252" width="15" style="111" customWidth="1"/>
    <col min="11253" max="11253" width="32.5703125" style="111" customWidth="1"/>
    <col min="11254" max="11254" width="16.85546875" style="111" customWidth="1"/>
    <col min="11255" max="11255" width="18.140625" style="111" customWidth="1"/>
    <col min="11256" max="11256" width="19.140625" style="111" customWidth="1"/>
    <col min="11257" max="11257" width="17" style="111" customWidth="1"/>
    <col min="11258" max="11258" width="18.140625" style="111" customWidth="1"/>
    <col min="11259" max="11259" width="33.140625" style="111" customWidth="1"/>
    <col min="11260" max="11264" width="0" style="111" hidden="1" customWidth="1"/>
    <col min="11265" max="11265" width="9.140625" style="111" customWidth="1"/>
    <col min="11266" max="11266" width="9.140625" style="111"/>
    <col min="11267" max="11267" width="23.140625" style="111" customWidth="1"/>
    <col min="11268" max="11268" width="14.5703125" style="111" customWidth="1"/>
    <col min="11269" max="11270" width="9.140625" style="111"/>
    <col min="11271" max="11271" width="12.5703125" style="111" customWidth="1"/>
    <col min="11272" max="11499" width="9.140625" style="111"/>
    <col min="11500" max="11500" width="5.140625" style="111" bestFit="1" customWidth="1"/>
    <col min="11501" max="11501" width="72.42578125" style="111" customWidth="1"/>
    <col min="11502" max="11502" width="27.42578125" style="111" customWidth="1"/>
    <col min="11503" max="11503" width="30.28515625" style="111" customWidth="1"/>
    <col min="11504" max="11504" width="13.85546875" style="111" customWidth="1"/>
    <col min="11505" max="11506" width="0" style="111" hidden="1" customWidth="1"/>
    <col min="11507" max="11507" width="32" style="111" customWidth="1"/>
    <col min="11508" max="11508" width="15" style="111" customWidth="1"/>
    <col min="11509" max="11509" width="32.5703125" style="111" customWidth="1"/>
    <col min="11510" max="11510" width="16.85546875" style="111" customWidth="1"/>
    <col min="11511" max="11511" width="18.140625" style="111" customWidth="1"/>
    <col min="11512" max="11512" width="19.140625" style="111" customWidth="1"/>
    <col min="11513" max="11513" width="17" style="111" customWidth="1"/>
    <col min="11514" max="11514" width="18.140625" style="111" customWidth="1"/>
    <col min="11515" max="11515" width="33.140625" style="111" customWidth="1"/>
    <col min="11516" max="11520" width="0" style="111" hidden="1" customWidth="1"/>
    <col min="11521" max="11521" width="9.140625" style="111" customWidth="1"/>
    <col min="11522" max="11522" width="9.140625" style="111"/>
    <col min="11523" max="11523" width="23.140625" style="111" customWidth="1"/>
    <col min="11524" max="11524" width="14.5703125" style="111" customWidth="1"/>
    <col min="11525" max="11526" width="9.140625" style="111"/>
    <col min="11527" max="11527" width="12.5703125" style="111" customWidth="1"/>
    <col min="11528" max="11755" width="9.140625" style="111"/>
    <col min="11756" max="11756" width="5.140625" style="111" bestFit="1" customWidth="1"/>
    <col min="11757" max="11757" width="72.42578125" style="111" customWidth="1"/>
    <col min="11758" max="11758" width="27.42578125" style="111" customWidth="1"/>
    <col min="11759" max="11759" width="30.28515625" style="111" customWidth="1"/>
    <col min="11760" max="11760" width="13.85546875" style="111" customWidth="1"/>
    <col min="11761" max="11762" width="0" style="111" hidden="1" customWidth="1"/>
    <col min="11763" max="11763" width="32" style="111" customWidth="1"/>
    <col min="11764" max="11764" width="15" style="111" customWidth="1"/>
    <col min="11765" max="11765" width="32.5703125" style="111" customWidth="1"/>
    <col min="11766" max="11766" width="16.85546875" style="111" customWidth="1"/>
    <col min="11767" max="11767" width="18.140625" style="111" customWidth="1"/>
    <col min="11768" max="11768" width="19.140625" style="111" customWidth="1"/>
    <col min="11769" max="11769" width="17" style="111" customWidth="1"/>
    <col min="11770" max="11770" width="18.140625" style="111" customWidth="1"/>
    <col min="11771" max="11771" width="33.140625" style="111" customWidth="1"/>
    <col min="11772" max="11776" width="0" style="111" hidden="1" customWidth="1"/>
    <col min="11777" max="11777" width="9.140625" style="111" customWidth="1"/>
    <col min="11778" max="11778" width="9.140625" style="111"/>
    <col min="11779" max="11779" width="23.140625" style="111" customWidth="1"/>
    <col min="11780" max="11780" width="14.5703125" style="111" customWidth="1"/>
    <col min="11781" max="11782" width="9.140625" style="111"/>
    <col min="11783" max="11783" width="12.5703125" style="111" customWidth="1"/>
    <col min="11784" max="12011" width="9.140625" style="111"/>
    <col min="12012" max="12012" width="5.140625" style="111" bestFit="1" customWidth="1"/>
    <col min="12013" max="12013" width="72.42578125" style="111" customWidth="1"/>
    <col min="12014" max="12014" width="27.42578125" style="111" customWidth="1"/>
    <col min="12015" max="12015" width="30.28515625" style="111" customWidth="1"/>
    <col min="12016" max="12016" width="13.85546875" style="111" customWidth="1"/>
    <col min="12017" max="12018" width="0" style="111" hidden="1" customWidth="1"/>
    <col min="12019" max="12019" width="32" style="111" customWidth="1"/>
    <col min="12020" max="12020" width="15" style="111" customWidth="1"/>
    <col min="12021" max="12021" width="32.5703125" style="111" customWidth="1"/>
    <col min="12022" max="12022" width="16.85546875" style="111" customWidth="1"/>
    <col min="12023" max="12023" width="18.140625" style="111" customWidth="1"/>
    <col min="12024" max="12024" width="19.140625" style="111" customWidth="1"/>
    <col min="12025" max="12025" width="17" style="111" customWidth="1"/>
    <col min="12026" max="12026" width="18.140625" style="111" customWidth="1"/>
    <col min="12027" max="12027" width="33.140625" style="111" customWidth="1"/>
    <col min="12028" max="12032" width="0" style="111" hidden="1" customWidth="1"/>
    <col min="12033" max="12033" width="9.140625" style="111" customWidth="1"/>
    <col min="12034" max="12034" width="9.140625" style="111"/>
    <col min="12035" max="12035" width="23.140625" style="111" customWidth="1"/>
    <col min="12036" max="12036" width="14.5703125" style="111" customWidth="1"/>
    <col min="12037" max="12038" width="9.140625" style="111"/>
    <col min="12039" max="12039" width="12.5703125" style="111" customWidth="1"/>
    <col min="12040" max="12267" width="9.140625" style="111"/>
    <col min="12268" max="12268" width="5.140625" style="111" bestFit="1" customWidth="1"/>
    <col min="12269" max="12269" width="72.42578125" style="111" customWidth="1"/>
    <col min="12270" max="12270" width="27.42578125" style="111" customWidth="1"/>
    <col min="12271" max="12271" width="30.28515625" style="111" customWidth="1"/>
    <col min="12272" max="12272" width="13.85546875" style="111" customWidth="1"/>
    <col min="12273" max="12274" width="0" style="111" hidden="1" customWidth="1"/>
    <col min="12275" max="12275" width="32" style="111" customWidth="1"/>
    <col min="12276" max="12276" width="15" style="111" customWidth="1"/>
    <col min="12277" max="12277" width="32.5703125" style="111" customWidth="1"/>
    <col min="12278" max="12278" width="16.85546875" style="111" customWidth="1"/>
    <col min="12279" max="12279" width="18.140625" style="111" customWidth="1"/>
    <col min="12280" max="12280" width="19.140625" style="111" customWidth="1"/>
    <col min="12281" max="12281" width="17" style="111" customWidth="1"/>
    <col min="12282" max="12282" width="18.140625" style="111" customWidth="1"/>
    <col min="12283" max="12283" width="33.140625" style="111" customWidth="1"/>
    <col min="12284" max="12288" width="0" style="111" hidden="1" customWidth="1"/>
    <col min="12289" max="12289" width="9.140625" style="111" customWidth="1"/>
    <col min="12290" max="12290" width="9.140625" style="111"/>
    <col min="12291" max="12291" width="23.140625" style="111" customWidth="1"/>
    <col min="12292" max="12292" width="14.5703125" style="111" customWidth="1"/>
    <col min="12293" max="12294" width="9.140625" style="111"/>
    <col min="12295" max="12295" width="12.5703125" style="111" customWidth="1"/>
    <col min="12296" max="12523" width="9.140625" style="111"/>
    <col min="12524" max="12524" width="5.140625" style="111" bestFit="1" customWidth="1"/>
    <col min="12525" max="12525" width="72.42578125" style="111" customWidth="1"/>
    <col min="12526" max="12526" width="27.42578125" style="111" customWidth="1"/>
    <col min="12527" max="12527" width="30.28515625" style="111" customWidth="1"/>
    <col min="12528" max="12528" width="13.85546875" style="111" customWidth="1"/>
    <col min="12529" max="12530" width="0" style="111" hidden="1" customWidth="1"/>
    <col min="12531" max="12531" width="32" style="111" customWidth="1"/>
    <col min="12532" max="12532" width="15" style="111" customWidth="1"/>
    <col min="12533" max="12533" width="32.5703125" style="111" customWidth="1"/>
    <col min="12534" max="12534" width="16.85546875" style="111" customWidth="1"/>
    <col min="12535" max="12535" width="18.140625" style="111" customWidth="1"/>
    <col min="12536" max="12536" width="19.140625" style="111" customWidth="1"/>
    <col min="12537" max="12537" width="17" style="111" customWidth="1"/>
    <col min="12538" max="12538" width="18.140625" style="111" customWidth="1"/>
    <col min="12539" max="12539" width="33.140625" style="111" customWidth="1"/>
    <col min="12540" max="12544" width="0" style="111" hidden="1" customWidth="1"/>
    <col min="12545" max="12545" width="9.140625" style="111" customWidth="1"/>
    <col min="12546" max="12546" width="9.140625" style="111"/>
    <col min="12547" max="12547" width="23.140625" style="111" customWidth="1"/>
    <col min="12548" max="12548" width="14.5703125" style="111" customWidth="1"/>
    <col min="12549" max="12550" width="9.140625" style="111"/>
    <col min="12551" max="12551" width="12.5703125" style="111" customWidth="1"/>
    <col min="12552" max="12779" width="9.140625" style="111"/>
    <col min="12780" max="12780" width="5.140625" style="111" bestFit="1" customWidth="1"/>
    <col min="12781" max="12781" width="72.42578125" style="111" customWidth="1"/>
    <col min="12782" max="12782" width="27.42578125" style="111" customWidth="1"/>
    <col min="12783" max="12783" width="30.28515625" style="111" customWidth="1"/>
    <col min="12784" max="12784" width="13.85546875" style="111" customWidth="1"/>
    <col min="12785" max="12786" width="0" style="111" hidden="1" customWidth="1"/>
    <col min="12787" max="12787" width="32" style="111" customWidth="1"/>
    <col min="12788" max="12788" width="15" style="111" customWidth="1"/>
    <col min="12789" max="12789" width="32.5703125" style="111" customWidth="1"/>
    <col min="12790" max="12790" width="16.85546875" style="111" customWidth="1"/>
    <col min="12791" max="12791" width="18.140625" style="111" customWidth="1"/>
    <col min="12792" max="12792" width="19.140625" style="111" customWidth="1"/>
    <col min="12793" max="12793" width="17" style="111" customWidth="1"/>
    <col min="12794" max="12794" width="18.140625" style="111" customWidth="1"/>
    <col min="12795" max="12795" width="33.140625" style="111" customWidth="1"/>
    <col min="12796" max="12800" width="0" style="111" hidden="1" customWidth="1"/>
    <col min="12801" max="12801" width="9.140625" style="111" customWidth="1"/>
    <col min="12802" max="12802" width="9.140625" style="111"/>
    <col min="12803" max="12803" width="23.140625" style="111" customWidth="1"/>
    <col min="12804" max="12804" width="14.5703125" style="111" customWidth="1"/>
    <col min="12805" max="12806" width="9.140625" style="111"/>
    <col min="12807" max="12807" width="12.5703125" style="111" customWidth="1"/>
    <col min="12808" max="13035" width="9.140625" style="111"/>
    <col min="13036" max="13036" width="5.140625" style="111" bestFit="1" customWidth="1"/>
    <col min="13037" max="13037" width="72.42578125" style="111" customWidth="1"/>
    <col min="13038" max="13038" width="27.42578125" style="111" customWidth="1"/>
    <col min="13039" max="13039" width="30.28515625" style="111" customWidth="1"/>
    <col min="13040" max="13040" width="13.85546875" style="111" customWidth="1"/>
    <col min="13041" max="13042" width="0" style="111" hidden="1" customWidth="1"/>
    <col min="13043" max="13043" width="32" style="111" customWidth="1"/>
    <col min="13044" max="13044" width="15" style="111" customWidth="1"/>
    <col min="13045" max="13045" width="32.5703125" style="111" customWidth="1"/>
    <col min="13046" max="13046" width="16.85546875" style="111" customWidth="1"/>
    <col min="13047" max="13047" width="18.140625" style="111" customWidth="1"/>
    <col min="13048" max="13048" width="19.140625" style="111" customWidth="1"/>
    <col min="13049" max="13049" width="17" style="111" customWidth="1"/>
    <col min="13050" max="13050" width="18.140625" style="111" customWidth="1"/>
    <col min="13051" max="13051" width="33.140625" style="111" customWidth="1"/>
    <col min="13052" max="13056" width="0" style="111" hidden="1" customWidth="1"/>
    <col min="13057" max="13057" width="9.140625" style="111" customWidth="1"/>
    <col min="13058" max="13058" width="9.140625" style="111"/>
    <col min="13059" max="13059" width="23.140625" style="111" customWidth="1"/>
    <col min="13060" max="13060" width="14.5703125" style="111" customWidth="1"/>
    <col min="13061" max="13062" width="9.140625" style="111"/>
    <col min="13063" max="13063" width="12.5703125" style="111" customWidth="1"/>
    <col min="13064" max="13291" width="9.140625" style="111"/>
    <col min="13292" max="13292" width="5.140625" style="111" bestFit="1" customWidth="1"/>
    <col min="13293" max="13293" width="72.42578125" style="111" customWidth="1"/>
    <col min="13294" max="13294" width="27.42578125" style="111" customWidth="1"/>
    <col min="13295" max="13295" width="30.28515625" style="111" customWidth="1"/>
    <col min="13296" max="13296" width="13.85546875" style="111" customWidth="1"/>
    <col min="13297" max="13298" width="0" style="111" hidden="1" customWidth="1"/>
    <col min="13299" max="13299" width="32" style="111" customWidth="1"/>
    <col min="13300" max="13300" width="15" style="111" customWidth="1"/>
    <col min="13301" max="13301" width="32.5703125" style="111" customWidth="1"/>
    <col min="13302" max="13302" width="16.85546875" style="111" customWidth="1"/>
    <col min="13303" max="13303" width="18.140625" style="111" customWidth="1"/>
    <col min="13304" max="13304" width="19.140625" style="111" customWidth="1"/>
    <col min="13305" max="13305" width="17" style="111" customWidth="1"/>
    <col min="13306" max="13306" width="18.140625" style="111" customWidth="1"/>
    <col min="13307" max="13307" width="33.140625" style="111" customWidth="1"/>
    <col min="13308" max="13312" width="0" style="111" hidden="1" customWidth="1"/>
    <col min="13313" max="13313" width="9.140625" style="111" customWidth="1"/>
    <col min="13314" max="13314" width="9.140625" style="111"/>
    <col min="13315" max="13315" width="23.140625" style="111" customWidth="1"/>
    <col min="13316" max="13316" width="14.5703125" style="111" customWidth="1"/>
    <col min="13317" max="13318" width="9.140625" style="111"/>
    <col min="13319" max="13319" width="12.5703125" style="111" customWidth="1"/>
    <col min="13320" max="13547" width="9.140625" style="111"/>
    <col min="13548" max="13548" width="5.140625" style="111" bestFit="1" customWidth="1"/>
    <col min="13549" max="13549" width="72.42578125" style="111" customWidth="1"/>
    <col min="13550" max="13550" width="27.42578125" style="111" customWidth="1"/>
    <col min="13551" max="13551" width="30.28515625" style="111" customWidth="1"/>
    <col min="13552" max="13552" width="13.85546875" style="111" customWidth="1"/>
    <col min="13553" max="13554" width="0" style="111" hidden="1" customWidth="1"/>
    <col min="13555" max="13555" width="32" style="111" customWidth="1"/>
    <col min="13556" max="13556" width="15" style="111" customWidth="1"/>
    <col min="13557" max="13557" width="32.5703125" style="111" customWidth="1"/>
    <col min="13558" max="13558" width="16.85546875" style="111" customWidth="1"/>
    <col min="13559" max="13559" width="18.140625" style="111" customWidth="1"/>
    <col min="13560" max="13560" width="19.140625" style="111" customWidth="1"/>
    <col min="13561" max="13561" width="17" style="111" customWidth="1"/>
    <col min="13562" max="13562" width="18.140625" style="111" customWidth="1"/>
    <col min="13563" max="13563" width="33.140625" style="111" customWidth="1"/>
    <col min="13564" max="13568" width="0" style="111" hidden="1" customWidth="1"/>
    <col min="13569" max="13569" width="9.140625" style="111" customWidth="1"/>
    <col min="13570" max="13570" width="9.140625" style="111"/>
    <col min="13571" max="13571" width="23.140625" style="111" customWidth="1"/>
    <col min="13572" max="13572" width="14.5703125" style="111" customWidth="1"/>
    <col min="13573" max="13574" width="9.140625" style="111"/>
    <col min="13575" max="13575" width="12.5703125" style="111" customWidth="1"/>
    <col min="13576" max="13803" width="9.140625" style="111"/>
    <col min="13804" max="13804" width="5.140625" style="111" bestFit="1" customWidth="1"/>
    <col min="13805" max="13805" width="72.42578125" style="111" customWidth="1"/>
    <col min="13806" max="13806" width="27.42578125" style="111" customWidth="1"/>
    <col min="13807" max="13807" width="30.28515625" style="111" customWidth="1"/>
    <col min="13808" max="13808" width="13.85546875" style="111" customWidth="1"/>
    <col min="13809" max="13810" width="0" style="111" hidden="1" customWidth="1"/>
    <col min="13811" max="13811" width="32" style="111" customWidth="1"/>
    <col min="13812" max="13812" width="15" style="111" customWidth="1"/>
    <col min="13813" max="13813" width="32.5703125" style="111" customWidth="1"/>
    <col min="13814" max="13814" width="16.85546875" style="111" customWidth="1"/>
    <col min="13815" max="13815" width="18.140625" style="111" customWidth="1"/>
    <col min="13816" max="13816" width="19.140625" style="111" customWidth="1"/>
    <col min="13817" max="13817" width="17" style="111" customWidth="1"/>
    <col min="13818" max="13818" width="18.140625" style="111" customWidth="1"/>
    <col min="13819" max="13819" width="33.140625" style="111" customWidth="1"/>
    <col min="13820" max="13824" width="0" style="111" hidden="1" customWidth="1"/>
    <col min="13825" max="13825" width="9.140625" style="111" customWidth="1"/>
    <col min="13826" max="13826" width="9.140625" style="111"/>
    <col min="13827" max="13827" width="23.140625" style="111" customWidth="1"/>
    <col min="13828" max="13828" width="14.5703125" style="111" customWidth="1"/>
    <col min="13829" max="13830" width="9.140625" style="111"/>
    <col min="13831" max="13831" width="12.5703125" style="111" customWidth="1"/>
    <col min="13832" max="14059" width="9.140625" style="111"/>
    <col min="14060" max="14060" width="5.140625" style="111" bestFit="1" customWidth="1"/>
    <col min="14061" max="14061" width="72.42578125" style="111" customWidth="1"/>
    <col min="14062" max="14062" width="27.42578125" style="111" customWidth="1"/>
    <col min="14063" max="14063" width="30.28515625" style="111" customWidth="1"/>
    <col min="14064" max="14064" width="13.85546875" style="111" customWidth="1"/>
    <col min="14065" max="14066" width="0" style="111" hidden="1" customWidth="1"/>
    <col min="14067" max="14067" width="32" style="111" customWidth="1"/>
    <col min="14068" max="14068" width="15" style="111" customWidth="1"/>
    <col min="14069" max="14069" width="32.5703125" style="111" customWidth="1"/>
    <col min="14070" max="14070" width="16.85546875" style="111" customWidth="1"/>
    <col min="14071" max="14071" width="18.140625" style="111" customWidth="1"/>
    <col min="14072" max="14072" width="19.140625" style="111" customWidth="1"/>
    <col min="14073" max="14073" width="17" style="111" customWidth="1"/>
    <col min="14074" max="14074" width="18.140625" style="111" customWidth="1"/>
    <col min="14075" max="14075" width="33.140625" style="111" customWidth="1"/>
    <col min="14076" max="14080" width="0" style="111" hidden="1" customWidth="1"/>
    <col min="14081" max="14081" width="9.140625" style="111" customWidth="1"/>
    <col min="14082" max="14082" width="9.140625" style="111"/>
    <col min="14083" max="14083" width="23.140625" style="111" customWidth="1"/>
    <col min="14084" max="14084" width="14.5703125" style="111" customWidth="1"/>
    <col min="14085" max="14086" width="9.140625" style="111"/>
    <col min="14087" max="14087" width="12.5703125" style="111" customWidth="1"/>
    <col min="14088" max="14315" width="9.140625" style="111"/>
    <col min="14316" max="14316" width="5.140625" style="111" bestFit="1" customWidth="1"/>
    <col min="14317" max="14317" width="72.42578125" style="111" customWidth="1"/>
    <col min="14318" max="14318" width="27.42578125" style="111" customWidth="1"/>
    <col min="14319" max="14319" width="30.28515625" style="111" customWidth="1"/>
    <col min="14320" max="14320" width="13.85546875" style="111" customWidth="1"/>
    <col min="14321" max="14322" width="0" style="111" hidden="1" customWidth="1"/>
    <col min="14323" max="14323" width="32" style="111" customWidth="1"/>
    <col min="14324" max="14324" width="15" style="111" customWidth="1"/>
    <col min="14325" max="14325" width="32.5703125" style="111" customWidth="1"/>
    <col min="14326" max="14326" width="16.85546875" style="111" customWidth="1"/>
    <col min="14327" max="14327" width="18.140625" style="111" customWidth="1"/>
    <col min="14328" max="14328" width="19.140625" style="111" customWidth="1"/>
    <col min="14329" max="14329" width="17" style="111" customWidth="1"/>
    <col min="14330" max="14330" width="18.140625" style="111" customWidth="1"/>
    <col min="14331" max="14331" width="33.140625" style="111" customWidth="1"/>
    <col min="14332" max="14336" width="0" style="111" hidden="1" customWidth="1"/>
    <col min="14337" max="14337" width="9.140625" style="111" customWidth="1"/>
    <col min="14338" max="14338" width="9.140625" style="111"/>
    <col min="14339" max="14339" width="23.140625" style="111" customWidth="1"/>
    <col min="14340" max="14340" width="14.5703125" style="111" customWidth="1"/>
    <col min="14341" max="14342" width="9.140625" style="111"/>
    <col min="14343" max="14343" width="12.5703125" style="111" customWidth="1"/>
    <col min="14344" max="14571" width="9.140625" style="111"/>
    <col min="14572" max="14572" width="5.140625" style="111" bestFit="1" customWidth="1"/>
    <col min="14573" max="14573" width="72.42578125" style="111" customWidth="1"/>
    <col min="14574" max="14574" width="27.42578125" style="111" customWidth="1"/>
    <col min="14575" max="14575" width="30.28515625" style="111" customWidth="1"/>
    <col min="14576" max="14576" width="13.85546875" style="111" customWidth="1"/>
    <col min="14577" max="14578" width="0" style="111" hidden="1" customWidth="1"/>
    <col min="14579" max="14579" width="32" style="111" customWidth="1"/>
    <col min="14580" max="14580" width="15" style="111" customWidth="1"/>
    <col min="14581" max="14581" width="32.5703125" style="111" customWidth="1"/>
    <col min="14582" max="14582" width="16.85546875" style="111" customWidth="1"/>
    <col min="14583" max="14583" width="18.140625" style="111" customWidth="1"/>
    <col min="14584" max="14584" width="19.140625" style="111" customWidth="1"/>
    <col min="14585" max="14585" width="17" style="111" customWidth="1"/>
    <col min="14586" max="14586" width="18.140625" style="111" customWidth="1"/>
    <col min="14587" max="14587" width="33.140625" style="111" customWidth="1"/>
    <col min="14588" max="14592" width="0" style="111" hidden="1" customWidth="1"/>
    <col min="14593" max="14593" width="9.140625" style="111" customWidth="1"/>
    <col min="14594" max="14594" width="9.140625" style="111"/>
    <col min="14595" max="14595" width="23.140625" style="111" customWidth="1"/>
    <col min="14596" max="14596" width="14.5703125" style="111" customWidth="1"/>
    <col min="14597" max="14598" width="9.140625" style="111"/>
    <col min="14599" max="14599" width="12.5703125" style="111" customWidth="1"/>
    <col min="14600" max="14827" width="9.140625" style="111"/>
    <col min="14828" max="14828" width="5.140625" style="111" bestFit="1" customWidth="1"/>
    <col min="14829" max="14829" width="72.42578125" style="111" customWidth="1"/>
    <col min="14830" max="14830" width="27.42578125" style="111" customWidth="1"/>
    <col min="14831" max="14831" width="30.28515625" style="111" customWidth="1"/>
    <col min="14832" max="14832" width="13.85546875" style="111" customWidth="1"/>
    <col min="14833" max="14834" width="0" style="111" hidden="1" customWidth="1"/>
    <col min="14835" max="14835" width="32" style="111" customWidth="1"/>
    <col min="14836" max="14836" width="15" style="111" customWidth="1"/>
    <col min="14837" max="14837" width="32.5703125" style="111" customWidth="1"/>
    <col min="14838" max="14838" width="16.85546875" style="111" customWidth="1"/>
    <col min="14839" max="14839" width="18.140625" style="111" customWidth="1"/>
    <col min="14840" max="14840" width="19.140625" style="111" customWidth="1"/>
    <col min="14841" max="14841" width="17" style="111" customWidth="1"/>
    <col min="14842" max="14842" width="18.140625" style="111" customWidth="1"/>
    <col min="14843" max="14843" width="33.140625" style="111" customWidth="1"/>
    <col min="14844" max="14848" width="0" style="111" hidden="1" customWidth="1"/>
    <col min="14849" max="14849" width="9.140625" style="111" customWidth="1"/>
    <col min="14850" max="14850" width="9.140625" style="111"/>
    <col min="14851" max="14851" width="23.140625" style="111" customWidth="1"/>
    <col min="14852" max="14852" width="14.5703125" style="111" customWidth="1"/>
    <col min="14853" max="14854" width="9.140625" style="111"/>
    <col min="14855" max="14855" width="12.5703125" style="111" customWidth="1"/>
    <col min="14856" max="15083" width="9.140625" style="111"/>
    <col min="15084" max="15084" width="5.140625" style="111" bestFit="1" customWidth="1"/>
    <col min="15085" max="15085" width="72.42578125" style="111" customWidth="1"/>
    <col min="15086" max="15086" width="27.42578125" style="111" customWidth="1"/>
    <col min="15087" max="15087" width="30.28515625" style="111" customWidth="1"/>
    <col min="15088" max="15088" width="13.85546875" style="111" customWidth="1"/>
    <col min="15089" max="15090" width="0" style="111" hidden="1" customWidth="1"/>
    <col min="15091" max="15091" width="32" style="111" customWidth="1"/>
    <col min="15092" max="15092" width="15" style="111" customWidth="1"/>
    <col min="15093" max="15093" width="32.5703125" style="111" customWidth="1"/>
    <col min="15094" max="15094" width="16.85546875" style="111" customWidth="1"/>
    <col min="15095" max="15095" width="18.140625" style="111" customWidth="1"/>
    <col min="15096" max="15096" width="19.140625" style="111" customWidth="1"/>
    <col min="15097" max="15097" width="17" style="111" customWidth="1"/>
    <col min="15098" max="15098" width="18.140625" style="111" customWidth="1"/>
    <col min="15099" max="15099" width="33.140625" style="111" customWidth="1"/>
    <col min="15100" max="15104" width="0" style="111" hidden="1" customWidth="1"/>
    <col min="15105" max="15105" width="9.140625" style="111" customWidth="1"/>
    <col min="15106" max="15106" width="9.140625" style="111"/>
    <col min="15107" max="15107" width="23.140625" style="111" customWidth="1"/>
    <col min="15108" max="15108" width="14.5703125" style="111" customWidth="1"/>
    <col min="15109" max="15110" width="9.140625" style="111"/>
    <col min="15111" max="15111" width="12.5703125" style="111" customWidth="1"/>
    <col min="15112" max="15339" width="9.140625" style="111"/>
    <col min="15340" max="15340" width="5.140625" style="111" bestFit="1" customWidth="1"/>
    <col min="15341" max="15341" width="72.42578125" style="111" customWidth="1"/>
    <col min="15342" max="15342" width="27.42578125" style="111" customWidth="1"/>
    <col min="15343" max="15343" width="30.28515625" style="111" customWidth="1"/>
    <col min="15344" max="15344" width="13.85546875" style="111" customWidth="1"/>
    <col min="15345" max="15346" width="0" style="111" hidden="1" customWidth="1"/>
    <col min="15347" max="15347" width="32" style="111" customWidth="1"/>
    <col min="15348" max="15348" width="15" style="111" customWidth="1"/>
    <col min="15349" max="15349" width="32.5703125" style="111" customWidth="1"/>
    <col min="15350" max="15350" width="16.85546875" style="111" customWidth="1"/>
    <col min="15351" max="15351" width="18.140625" style="111" customWidth="1"/>
    <col min="15352" max="15352" width="19.140625" style="111" customWidth="1"/>
    <col min="15353" max="15353" width="17" style="111" customWidth="1"/>
    <col min="15354" max="15354" width="18.140625" style="111" customWidth="1"/>
    <col min="15355" max="15355" width="33.140625" style="111" customWidth="1"/>
    <col min="15356" max="15360" width="0" style="111" hidden="1" customWidth="1"/>
    <col min="15361" max="15361" width="9.140625" style="111" customWidth="1"/>
    <col min="15362" max="15362" width="9.140625" style="111"/>
    <col min="15363" max="15363" width="23.140625" style="111" customWidth="1"/>
    <col min="15364" max="15364" width="14.5703125" style="111" customWidth="1"/>
    <col min="15365" max="15366" width="9.140625" style="111"/>
    <col min="15367" max="15367" width="12.5703125" style="111" customWidth="1"/>
    <col min="15368" max="15595" width="9.140625" style="111"/>
    <col min="15596" max="15596" width="5.140625" style="111" bestFit="1" customWidth="1"/>
    <col min="15597" max="15597" width="72.42578125" style="111" customWidth="1"/>
    <col min="15598" max="15598" width="27.42578125" style="111" customWidth="1"/>
    <col min="15599" max="15599" width="30.28515625" style="111" customWidth="1"/>
    <col min="15600" max="15600" width="13.85546875" style="111" customWidth="1"/>
    <col min="15601" max="15602" width="0" style="111" hidden="1" customWidth="1"/>
    <col min="15603" max="15603" width="32" style="111" customWidth="1"/>
    <col min="15604" max="15604" width="15" style="111" customWidth="1"/>
    <col min="15605" max="15605" width="32.5703125" style="111" customWidth="1"/>
    <col min="15606" max="15606" width="16.85546875" style="111" customWidth="1"/>
    <col min="15607" max="15607" width="18.140625" style="111" customWidth="1"/>
    <col min="15608" max="15608" width="19.140625" style="111" customWidth="1"/>
    <col min="15609" max="15609" width="17" style="111" customWidth="1"/>
    <col min="15610" max="15610" width="18.140625" style="111" customWidth="1"/>
    <col min="15611" max="15611" width="33.140625" style="111" customWidth="1"/>
    <col min="15612" max="15616" width="0" style="111" hidden="1" customWidth="1"/>
    <col min="15617" max="15617" width="9.140625" style="111" customWidth="1"/>
    <col min="15618" max="15618" width="9.140625" style="111"/>
    <col min="15619" max="15619" width="23.140625" style="111" customWidth="1"/>
    <col min="15620" max="15620" width="14.5703125" style="111" customWidth="1"/>
    <col min="15621" max="15622" width="9.140625" style="111"/>
    <col min="15623" max="15623" width="12.5703125" style="111" customWidth="1"/>
    <col min="15624" max="15851" width="9.140625" style="111"/>
    <col min="15852" max="15852" width="5.140625" style="111" bestFit="1" customWidth="1"/>
    <col min="15853" max="15853" width="72.42578125" style="111" customWidth="1"/>
    <col min="15854" max="15854" width="27.42578125" style="111" customWidth="1"/>
    <col min="15855" max="15855" width="30.28515625" style="111" customWidth="1"/>
    <col min="15856" max="15856" width="13.85546875" style="111" customWidth="1"/>
    <col min="15857" max="15858" width="0" style="111" hidden="1" customWidth="1"/>
    <col min="15859" max="15859" width="32" style="111" customWidth="1"/>
    <col min="15860" max="15860" width="15" style="111" customWidth="1"/>
    <col min="15861" max="15861" width="32.5703125" style="111" customWidth="1"/>
    <col min="15862" max="15862" width="16.85546875" style="111" customWidth="1"/>
    <col min="15863" max="15863" width="18.140625" style="111" customWidth="1"/>
    <col min="15864" max="15864" width="19.140625" style="111" customWidth="1"/>
    <col min="15865" max="15865" width="17" style="111" customWidth="1"/>
    <col min="15866" max="15866" width="18.140625" style="111" customWidth="1"/>
    <col min="15867" max="15867" width="33.140625" style="111" customWidth="1"/>
    <col min="15868" max="15872" width="0" style="111" hidden="1" customWidth="1"/>
    <col min="15873" max="15873" width="9.140625" style="111" customWidth="1"/>
    <col min="15874" max="15874" width="9.140625" style="111"/>
    <col min="15875" max="15875" width="23.140625" style="111" customWidth="1"/>
    <col min="15876" max="15876" width="14.5703125" style="111" customWidth="1"/>
    <col min="15877" max="15878" width="9.140625" style="111"/>
    <col min="15879" max="15879" width="12.5703125" style="111" customWidth="1"/>
    <col min="15880" max="16107" width="9.140625" style="111"/>
    <col min="16108" max="16108" width="5.140625" style="111" bestFit="1" customWidth="1"/>
    <col min="16109" max="16109" width="72.42578125" style="111" customWidth="1"/>
    <col min="16110" max="16110" width="27.42578125" style="111" customWidth="1"/>
    <col min="16111" max="16111" width="30.28515625" style="111" customWidth="1"/>
    <col min="16112" max="16112" width="13.85546875" style="111" customWidth="1"/>
    <col min="16113" max="16114" width="0" style="111" hidden="1" customWidth="1"/>
    <col min="16115" max="16115" width="32" style="111" customWidth="1"/>
    <col min="16116" max="16116" width="15" style="111" customWidth="1"/>
    <col min="16117" max="16117" width="32.5703125" style="111" customWidth="1"/>
    <col min="16118" max="16118" width="16.85546875" style="111" customWidth="1"/>
    <col min="16119" max="16119" width="18.140625" style="111" customWidth="1"/>
    <col min="16120" max="16120" width="19.140625" style="111" customWidth="1"/>
    <col min="16121" max="16121" width="17" style="111" customWidth="1"/>
    <col min="16122" max="16122" width="18.140625" style="111" customWidth="1"/>
    <col min="16123" max="16123" width="33.140625" style="111" customWidth="1"/>
    <col min="16124" max="16128" width="0" style="111" hidden="1" customWidth="1"/>
    <col min="16129" max="16129" width="9.140625" style="111" customWidth="1"/>
    <col min="16130" max="16130" width="9.140625" style="111"/>
    <col min="16131" max="16131" width="23.140625" style="111" customWidth="1"/>
    <col min="16132" max="16132" width="14.5703125" style="111" customWidth="1"/>
    <col min="16133" max="16134" width="9.140625" style="111"/>
    <col min="16135" max="16135" width="12.5703125" style="111" customWidth="1"/>
    <col min="16136" max="16384" width="9.140625" style="111"/>
  </cols>
  <sheetData>
    <row r="1" spans="1:3" ht="30" customHeight="1" x14ac:dyDescent="0.25">
      <c r="A1" s="224" t="s">
        <v>342</v>
      </c>
      <c r="B1" s="224"/>
      <c r="C1" s="224"/>
    </row>
    <row r="2" spans="1:3" ht="15.75" customHeight="1" x14ac:dyDescent="0.25">
      <c r="A2" s="224"/>
      <c r="B2" s="224"/>
      <c r="C2" s="224"/>
    </row>
    <row r="4" spans="1:3" s="105" customFormat="1" ht="20.25" customHeight="1" x14ac:dyDescent="0.25">
      <c r="A4" s="186" t="s">
        <v>0</v>
      </c>
      <c r="B4" s="189" t="s">
        <v>1</v>
      </c>
      <c r="C4" s="186" t="s">
        <v>6</v>
      </c>
    </row>
    <row r="5" spans="1:3" s="105" customFormat="1" ht="20.25" customHeight="1" x14ac:dyDescent="0.25">
      <c r="A5" s="187"/>
      <c r="B5" s="190"/>
      <c r="C5" s="187"/>
    </row>
    <row r="6" spans="1:3" s="105" customFormat="1" x14ac:dyDescent="0.25">
      <c r="A6" s="188"/>
      <c r="B6" s="191"/>
      <c r="C6" s="188"/>
    </row>
    <row r="7" spans="1:3" s="105" customFormat="1" ht="25.5" x14ac:dyDescent="0.25">
      <c r="A7" s="6"/>
      <c r="B7" s="6" t="s">
        <v>8</v>
      </c>
      <c r="C7" s="7">
        <f>C8+C19+C27</f>
        <v>257285311.05000001</v>
      </c>
    </row>
    <row r="8" spans="1:3" s="11" customFormat="1" ht="25.5" x14ac:dyDescent="0.25">
      <c r="A8" s="8"/>
      <c r="B8" s="9" t="s">
        <v>9</v>
      </c>
      <c r="C8" s="10">
        <f>C14+C18</f>
        <v>139412068.77000001</v>
      </c>
    </row>
    <row r="9" spans="1:3" s="13" customFormat="1" ht="20.25" x14ac:dyDescent="0.25">
      <c r="A9" s="179" t="s">
        <v>10</v>
      </c>
      <c r="B9" s="180"/>
      <c r="C9" s="180"/>
    </row>
    <row r="10" spans="1:3" s="105" customFormat="1" ht="60.75" x14ac:dyDescent="0.25">
      <c r="A10" s="138">
        <v>1</v>
      </c>
      <c r="B10" s="139" t="s">
        <v>19</v>
      </c>
      <c r="C10" s="162">
        <v>20756947.699999999</v>
      </c>
    </row>
    <row r="11" spans="1:3" s="105" customFormat="1" ht="20.25" x14ac:dyDescent="0.25">
      <c r="A11" s="108">
        <v>2</v>
      </c>
      <c r="B11" s="14" t="s">
        <v>20</v>
      </c>
      <c r="C11" s="16">
        <v>21528745.129999999</v>
      </c>
    </row>
    <row r="12" spans="1:3" s="105" customFormat="1" ht="20.25" x14ac:dyDescent="0.25">
      <c r="A12" s="138">
        <v>3</v>
      </c>
      <c r="B12" s="139" t="s">
        <v>21</v>
      </c>
      <c r="C12" s="126">
        <v>23092544.800000001</v>
      </c>
    </row>
    <row r="13" spans="1:3" s="105" customFormat="1" ht="20.25" hidden="1" customHeight="1" x14ac:dyDescent="0.25">
      <c r="A13" s="108">
        <v>4</v>
      </c>
      <c r="B13" s="14"/>
      <c r="C13" s="16"/>
    </row>
    <row r="14" spans="1:3" s="13" customFormat="1" ht="20.25" x14ac:dyDescent="0.25">
      <c r="A14" s="177" t="s">
        <v>2</v>
      </c>
      <c r="B14" s="178"/>
      <c r="C14" s="18">
        <f>SUM(C10:C13)</f>
        <v>65378237.630000003</v>
      </c>
    </row>
    <row r="15" spans="1:3" s="13" customFormat="1" ht="20.25" x14ac:dyDescent="0.25">
      <c r="A15" s="179" t="s">
        <v>11</v>
      </c>
      <c r="B15" s="180"/>
      <c r="C15" s="180"/>
    </row>
    <row r="16" spans="1:3" s="105" customFormat="1" ht="40.5" x14ac:dyDescent="0.25">
      <c r="A16" s="138">
        <v>4</v>
      </c>
      <c r="B16" s="139" t="s">
        <v>22</v>
      </c>
      <c r="C16" s="126">
        <v>28878339.73</v>
      </c>
    </row>
    <row r="17" spans="1:3" s="105" customFormat="1" ht="40.5" x14ac:dyDescent="0.25">
      <c r="A17" s="138">
        <v>5</v>
      </c>
      <c r="B17" s="139" t="s">
        <v>23</v>
      </c>
      <c r="C17" s="126">
        <v>45155491.409999996</v>
      </c>
    </row>
    <row r="18" spans="1:3" s="13" customFormat="1" ht="20.25" x14ac:dyDescent="0.25">
      <c r="A18" s="177" t="s">
        <v>2</v>
      </c>
      <c r="B18" s="178"/>
      <c r="C18" s="18">
        <f>SUM(C16:C17)</f>
        <v>74033831.140000001</v>
      </c>
    </row>
    <row r="19" spans="1:3" s="11" customFormat="1" ht="25.5" x14ac:dyDescent="0.25">
      <c r="A19" s="19"/>
      <c r="B19" s="9" t="s">
        <v>12</v>
      </c>
      <c r="C19" s="10">
        <f>C23+C26</f>
        <v>84645998.879999995</v>
      </c>
    </row>
    <row r="20" spans="1:3" s="13" customFormat="1" ht="20.25" x14ac:dyDescent="0.25">
      <c r="A20" s="179" t="s">
        <v>13</v>
      </c>
      <c r="B20" s="180"/>
      <c r="C20" s="180"/>
    </row>
    <row r="21" spans="1:3" s="105" customFormat="1" ht="60.75" x14ac:dyDescent="0.25">
      <c r="A21" s="102">
        <v>6</v>
      </c>
      <c r="B21" s="14" t="s">
        <v>24</v>
      </c>
      <c r="C21" s="16">
        <v>35406448.149999999</v>
      </c>
    </row>
    <row r="22" spans="1:3" s="105" customFormat="1" ht="60.75" x14ac:dyDescent="0.25">
      <c r="A22" s="108">
        <v>7</v>
      </c>
      <c r="B22" s="14" t="s">
        <v>25</v>
      </c>
      <c r="C22" s="16">
        <v>33126871.149999999</v>
      </c>
    </row>
    <row r="23" spans="1:3" s="107" customFormat="1" ht="20.25" x14ac:dyDescent="0.25">
      <c r="A23" s="177" t="s">
        <v>2</v>
      </c>
      <c r="B23" s="178"/>
      <c r="C23" s="18">
        <f>SUM(C21:C22)</f>
        <v>68533319.299999997</v>
      </c>
    </row>
    <row r="24" spans="1:3" s="13" customFormat="1" ht="20.25" x14ac:dyDescent="0.25">
      <c r="A24" s="179" t="s">
        <v>14</v>
      </c>
      <c r="B24" s="180"/>
      <c r="C24" s="180"/>
    </row>
    <row r="25" spans="1:3" s="105" customFormat="1" ht="40.5" x14ac:dyDescent="0.25">
      <c r="A25" s="28">
        <v>8</v>
      </c>
      <c r="B25" s="139" t="s">
        <v>26</v>
      </c>
      <c r="C25" s="126">
        <v>16112679.58</v>
      </c>
    </row>
    <row r="26" spans="1:3" s="107" customFormat="1" ht="20.25" x14ac:dyDescent="0.25">
      <c r="A26" s="177" t="s">
        <v>2</v>
      </c>
      <c r="B26" s="178"/>
      <c r="C26" s="18">
        <f>SUM(C25:C25)</f>
        <v>16112679.58</v>
      </c>
    </row>
    <row r="27" spans="1:3" s="11" customFormat="1" ht="25.5" x14ac:dyDescent="0.25">
      <c r="A27" s="8"/>
      <c r="B27" s="9" t="s">
        <v>15</v>
      </c>
      <c r="C27" s="10">
        <f>C31+C34+C38</f>
        <v>33227243.399999999</v>
      </c>
    </row>
    <row r="28" spans="1:3" s="105" customFormat="1" ht="20.25" x14ac:dyDescent="0.25">
      <c r="A28" s="179" t="s">
        <v>16</v>
      </c>
      <c r="B28" s="180"/>
      <c r="C28" s="180"/>
    </row>
    <row r="29" spans="1:3" s="105" customFormat="1" ht="57.75" customHeight="1" x14ac:dyDescent="0.25">
      <c r="A29" s="138">
        <v>9</v>
      </c>
      <c r="B29" s="139" t="s">
        <v>27</v>
      </c>
      <c r="C29" s="126">
        <v>10496268.130000001</v>
      </c>
    </row>
    <row r="30" spans="1:3" s="105" customFormat="1" ht="40.5" x14ac:dyDescent="0.25">
      <c r="A30" s="108">
        <v>10</v>
      </c>
      <c r="B30" s="14" t="s">
        <v>28</v>
      </c>
      <c r="C30" s="16">
        <v>7742196.2400000002</v>
      </c>
    </row>
    <row r="31" spans="1:3" s="107" customFormat="1" ht="22.5" customHeight="1" x14ac:dyDescent="0.25">
      <c r="A31" s="177" t="s">
        <v>2</v>
      </c>
      <c r="B31" s="178"/>
      <c r="C31" s="18">
        <f>SUM(C29:C30)</f>
        <v>18238464.370000001</v>
      </c>
    </row>
    <row r="32" spans="1:3" s="105" customFormat="1" ht="20.25" hidden="1" x14ac:dyDescent="0.25">
      <c r="A32" s="181" t="s">
        <v>17</v>
      </c>
      <c r="B32" s="182"/>
      <c r="C32" s="182"/>
    </row>
    <row r="33" spans="1:7" s="105" customFormat="1" ht="20.25" hidden="1" x14ac:dyDescent="0.25">
      <c r="A33" s="108">
        <v>8</v>
      </c>
      <c r="B33" s="20"/>
      <c r="C33" s="16"/>
    </row>
    <row r="34" spans="1:7" s="107" customFormat="1" ht="20.25" hidden="1" x14ac:dyDescent="0.25">
      <c r="A34" s="177" t="s">
        <v>2</v>
      </c>
      <c r="B34" s="178"/>
      <c r="C34" s="18">
        <f>SUM(C33:C33)</f>
        <v>0</v>
      </c>
    </row>
    <row r="35" spans="1:7" s="107" customFormat="1" ht="20.25" x14ac:dyDescent="0.25">
      <c r="A35" s="179" t="s">
        <v>18</v>
      </c>
      <c r="B35" s="180"/>
      <c r="C35" s="180"/>
    </row>
    <row r="36" spans="1:7" ht="66" customHeight="1" x14ac:dyDescent="0.25">
      <c r="A36" s="108">
        <v>11</v>
      </c>
      <c r="B36" s="14" t="s">
        <v>29</v>
      </c>
      <c r="C36" s="16">
        <v>6670091.1299999999</v>
      </c>
    </row>
    <row r="37" spans="1:7" ht="60.75" x14ac:dyDescent="0.25">
      <c r="A37" s="138">
        <v>12</v>
      </c>
      <c r="B37" s="139" t="s">
        <v>30</v>
      </c>
      <c r="C37" s="126">
        <v>8318687.9000000004</v>
      </c>
    </row>
    <row r="38" spans="1:7" s="107" customFormat="1" ht="20.25" x14ac:dyDescent="0.25">
      <c r="A38" s="103"/>
      <c r="B38" s="110" t="s">
        <v>2</v>
      </c>
      <c r="C38" s="18">
        <f>SUM(C36:C37)</f>
        <v>14988779.029999999</v>
      </c>
      <c r="F38" s="173"/>
      <c r="G38" s="174"/>
    </row>
    <row r="39" spans="1:7" s="105" customFormat="1" ht="20.25" x14ac:dyDescent="0.25">
      <c r="A39" s="106"/>
      <c r="B39" s="22" t="s">
        <v>8</v>
      </c>
      <c r="C39" s="23">
        <f>C10+C11+C12+C16+C17+C21+C22+C25+C29+C30+C36+C37</f>
        <v>257285311.05000001</v>
      </c>
      <c r="D39" s="175"/>
      <c r="E39" s="176"/>
    </row>
    <row r="40" spans="1:7" s="105" customFormat="1" ht="20.25" hidden="1" x14ac:dyDescent="0.25">
      <c r="A40" s="106"/>
      <c r="B40" s="22"/>
      <c r="C40" s="106"/>
    </row>
    <row r="41" spans="1:7" ht="20.25" hidden="1" x14ac:dyDescent="0.25">
      <c r="A41" s="102"/>
      <c r="B41" s="22" t="s">
        <v>3</v>
      </c>
      <c r="C41" s="25"/>
    </row>
    <row r="42" spans="1:7" ht="20.25" hidden="1" x14ac:dyDescent="0.25">
      <c r="A42" s="102"/>
      <c r="B42" s="22"/>
      <c r="C42" s="109"/>
    </row>
    <row r="43" spans="1:7" ht="20.25" hidden="1" x14ac:dyDescent="0.25">
      <c r="A43" s="102"/>
      <c r="B43" s="22" t="s">
        <v>4</v>
      </c>
      <c r="C43" s="26"/>
    </row>
  </sheetData>
  <mergeCells count="19">
    <mergeCell ref="A34:B34"/>
    <mergeCell ref="A35:C35"/>
    <mergeCell ref="A18:B18"/>
    <mergeCell ref="A20:C20"/>
    <mergeCell ref="A9:C9"/>
    <mergeCell ref="A4:A6"/>
    <mergeCell ref="B4:B6"/>
    <mergeCell ref="C4:C6"/>
    <mergeCell ref="A1:C2"/>
    <mergeCell ref="A14:B14"/>
    <mergeCell ref="A15:C15"/>
    <mergeCell ref="A23:B23"/>
    <mergeCell ref="A24:C24"/>
    <mergeCell ref="A26:B26"/>
    <mergeCell ref="A28:C28"/>
    <mergeCell ref="A31:B31"/>
    <mergeCell ref="A32:C32"/>
    <mergeCell ref="F38:G38"/>
    <mergeCell ref="D39:E39"/>
  </mergeCells>
  <pageMargins left="0.7" right="0.7" top="0.75" bottom="0.75" header="0.3" footer="0.3"/>
  <pageSetup paperSize="9" scale="3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4"/>
  <sheetViews>
    <sheetView topLeftCell="B1" zoomScale="70" zoomScaleNormal="70" workbookViewId="0">
      <selection activeCell="B102" sqref="A102:XFD113"/>
    </sheetView>
  </sheetViews>
  <sheetFormatPr defaultRowHeight="18.75" x14ac:dyDescent="0.25"/>
  <cols>
    <col min="1" max="1" width="5.85546875" style="32" hidden="1" customWidth="1"/>
    <col min="2" max="2" width="7.85546875" style="1" customWidth="1"/>
    <col min="3" max="3" width="140.140625" style="1" customWidth="1"/>
    <col min="4" max="4" width="14.28515625" style="1" customWidth="1"/>
    <col min="5" max="5" width="31.28515625" style="1" customWidth="1"/>
    <col min="6" max="6" width="23.7109375" style="1" hidden="1" customWidth="1"/>
    <col min="7" max="7" width="23.140625" style="1" hidden="1" customWidth="1"/>
    <col min="8" max="8" width="27" style="1" hidden="1" customWidth="1"/>
    <col min="9" max="9" width="9.140625" style="1" customWidth="1"/>
    <col min="10" max="245" width="9.140625" style="1"/>
    <col min="246" max="246" width="0" style="1" hidden="1" customWidth="1"/>
    <col min="247" max="247" width="7.85546875" style="1" customWidth="1"/>
    <col min="248" max="248" width="78.7109375" style="1" customWidth="1"/>
    <col min="249" max="249" width="14.28515625" style="1" customWidth="1"/>
    <col min="250" max="250" width="31.28515625" style="1" customWidth="1"/>
    <col min="251" max="251" width="30" style="1" customWidth="1"/>
    <col min="252" max="252" width="26.140625" style="1" customWidth="1"/>
    <col min="253" max="253" width="27.28515625" style="1" customWidth="1"/>
    <col min="254" max="254" width="19.85546875" style="1" customWidth="1"/>
    <col min="255" max="255" width="28.5703125" style="1" customWidth="1"/>
    <col min="256" max="256" width="23.7109375" style="1" customWidth="1"/>
    <col min="257" max="257" width="18.5703125" style="1" customWidth="1"/>
    <col min="258" max="258" width="18.85546875" style="1" customWidth="1"/>
    <col min="259" max="260" width="22" style="1" customWidth="1"/>
    <col min="261" max="261" width="41.140625" style="1" customWidth="1"/>
    <col min="262" max="264" width="0" style="1" hidden="1" customWidth="1"/>
    <col min="265" max="265" width="9.140625" style="1" customWidth="1"/>
    <col min="266" max="501" width="9.140625" style="1"/>
    <col min="502" max="502" width="0" style="1" hidden="1" customWidth="1"/>
    <col min="503" max="503" width="7.85546875" style="1" customWidth="1"/>
    <col min="504" max="504" width="78.7109375" style="1" customWidth="1"/>
    <col min="505" max="505" width="14.28515625" style="1" customWidth="1"/>
    <col min="506" max="506" width="31.28515625" style="1" customWidth="1"/>
    <col min="507" max="507" width="30" style="1" customWidth="1"/>
    <col min="508" max="508" width="26.140625" style="1" customWidth="1"/>
    <col min="509" max="509" width="27.28515625" style="1" customWidth="1"/>
    <col min="510" max="510" width="19.85546875" style="1" customWidth="1"/>
    <col min="511" max="511" width="28.5703125" style="1" customWidth="1"/>
    <col min="512" max="512" width="23.7109375" style="1" customWidth="1"/>
    <col min="513" max="513" width="18.5703125" style="1" customWidth="1"/>
    <col min="514" max="514" width="18.85546875" style="1" customWidth="1"/>
    <col min="515" max="516" width="22" style="1" customWidth="1"/>
    <col min="517" max="517" width="41.140625" style="1" customWidth="1"/>
    <col min="518" max="520" width="0" style="1" hidden="1" customWidth="1"/>
    <col min="521" max="521" width="9.140625" style="1" customWidth="1"/>
    <col min="522" max="757" width="9.140625" style="1"/>
    <col min="758" max="758" width="0" style="1" hidden="1" customWidth="1"/>
    <col min="759" max="759" width="7.85546875" style="1" customWidth="1"/>
    <col min="760" max="760" width="78.7109375" style="1" customWidth="1"/>
    <col min="761" max="761" width="14.28515625" style="1" customWidth="1"/>
    <col min="762" max="762" width="31.28515625" style="1" customWidth="1"/>
    <col min="763" max="763" width="30" style="1" customWidth="1"/>
    <col min="764" max="764" width="26.140625" style="1" customWidth="1"/>
    <col min="765" max="765" width="27.28515625" style="1" customWidth="1"/>
    <col min="766" max="766" width="19.85546875" style="1" customWidth="1"/>
    <col min="767" max="767" width="28.5703125" style="1" customWidth="1"/>
    <col min="768" max="768" width="23.7109375" style="1" customWidth="1"/>
    <col min="769" max="769" width="18.5703125" style="1" customWidth="1"/>
    <col min="770" max="770" width="18.85546875" style="1" customWidth="1"/>
    <col min="771" max="772" width="22" style="1" customWidth="1"/>
    <col min="773" max="773" width="41.140625" style="1" customWidth="1"/>
    <col min="774" max="776" width="0" style="1" hidden="1" customWidth="1"/>
    <col min="777" max="777" width="9.140625" style="1" customWidth="1"/>
    <col min="778" max="1013" width="9.140625" style="1"/>
    <col min="1014" max="1014" width="0" style="1" hidden="1" customWidth="1"/>
    <col min="1015" max="1015" width="7.85546875" style="1" customWidth="1"/>
    <col min="1016" max="1016" width="78.7109375" style="1" customWidth="1"/>
    <col min="1017" max="1017" width="14.28515625" style="1" customWidth="1"/>
    <col min="1018" max="1018" width="31.28515625" style="1" customWidth="1"/>
    <col min="1019" max="1019" width="30" style="1" customWidth="1"/>
    <col min="1020" max="1020" width="26.140625" style="1" customWidth="1"/>
    <col min="1021" max="1021" width="27.28515625" style="1" customWidth="1"/>
    <col min="1022" max="1022" width="19.85546875" style="1" customWidth="1"/>
    <col min="1023" max="1023" width="28.5703125" style="1" customWidth="1"/>
    <col min="1024" max="1024" width="23.7109375" style="1" customWidth="1"/>
    <col min="1025" max="1025" width="18.5703125" style="1" customWidth="1"/>
    <col min="1026" max="1026" width="18.85546875" style="1" customWidth="1"/>
    <col min="1027" max="1028" width="22" style="1" customWidth="1"/>
    <col min="1029" max="1029" width="41.140625" style="1" customWidth="1"/>
    <col min="1030" max="1032" width="0" style="1" hidden="1" customWidth="1"/>
    <col min="1033" max="1033" width="9.140625" style="1" customWidth="1"/>
    <col min="1034" max="1269" width="9.140625" style="1"/>
    <col min="1270" max="1270" width="0" style="1" hidden="1" customWidth="1"/>
    <col min="1271" max="1271" width="7.85546875" style="1" customWidth="1"/>
    <col min="1272" max="1272" width="78.7109375" style="1" customWidth="1"/>
    <col min="1273" max="1273" width="14.28515625" style="1" customWidth="1"/>
    <col min="1274" max="1274" width="31.28515625" style="1" customWidth="1"/>
    <col min="1275" max="1275" width="30" style="1" customWidth="1"/>
    <col min="1276" max="1276" width="26.140625" style="1" customWidth="1"/>
    <col min="1277" max="1277" width="27.28515625" style="1" customWidth="1"/>
    <col min="1278" max="1278" width="19.85546875" style="1" customWidth="1"/>
    <col min="1279" max="1279" width="28.5703125" style="1" customWidth="1"/>
    <col min="1280" max="1280" width="23.7109375" style="1" customWidth="1"/>
    <col min="1281" max="1281" width="18.5703125" style="1" customWidth="1"/>
    <col min="1282" max="1282" width="18.85546875" style="1" customWidth="1"/>
    <col min="1283" max="1284" width="22" style="1" customWidth="1"/>
    <col min="1285" max="1285" width="41.140625" style="1" customWidth="1"/>
    <col min="1286" max="1288" width="0" style="1" hidden="1" customWidth="1"/>
    <col min="1289" max="1289" width="9.140625" style="1" customWidth="1"/>
    <col min="1290" max="1525" width="9.140625" style="1"/>
    <col min="1526" max="1526" width="0" style="1" hidden="1" customWidth="1"/>
    <col min="1527" max="1527" width="7.85546875" style="1" customWidth="1"/>
    <col min="1528" max="1528" width="78.7109375" style="1" customWidth="1"/>
    <col min="1529" max="1529" width="14.28515625" style="1" customWidth="1"/>
    <col min="1530" max="1530" width="31.28515625" style="1" customWidth="1"/>
    <col min="1531" max="1531" width="30" style="1" customWidth="1"/>
    <col min="1532" max="1532" width="26.140625" style="1" customWidth="1"/>
    <col min="1533" max="1533" width="27.28515625" style="1" customWidth="1"/>
    <col min="1534" max="1534" width="19.85546875" style="1" customWidth="1"/>
    <col min="1535" max="1535" width="28.5703125" style="1" customWidth="1"/>
    <col min="1536" max="1536" width="23.7109375" style="1" customWidth="1"/>
    <col min="1537" max="1537" width="18.5703125" style="1" customWidth="1"/>
    <col min="1538" max="1538" width="18.85546875" style="1" customWidth="1"/>
    <col min="1539" max="1540" width="22" style="1" customWidth="1"/>
    <col min="1541" max="1541" width="41.140625" style="1" customWidth="1"/>
    <col min="1542" max="1544" width="0" style="1" hidden="1" customWidth="1"/>
    <col min="1545" max="1545" width="9.140625" style="1" customWidth="1"/>
    <col min="1546" max="1781" width="9.140625" style="1"/>
    <col min="1782" max="1782" width="0" style="1" hidden="1" customWidth="1"/>
    <col min="1783" max="1783" width="7.85546875" style="1" customWidth="1"/>
    <col min="1784" max="1784" width="78.7109375" style="1" customWidth="1"/>
    <col min="1785" max="1785" width="14.28515625" style="1" customWidth="1"/>
    <col min="1786" max="1786" width="31.28515625" style="1" customWidth="1"/>
    <col min="1787" max="1787" width="30" style="1" customWidth="1"/>
    <col min="1788" max="1788" width="26.140625" style="1" customWidth="1"/>
    <col min="1789" max="1789" width="27.28515625" style="1" customWidth="1"/>
    <col min="1790" max="1790" width="19.85546875" style="1" customWidth="1"/>
    <col min="1791" max="1791" width="28.5703125" style="1" customWidth="1"/>
    <col min="1792" max="1792" width="23.7109375" style="1" customWidth="1"/>
    <col min="1793" max="1793" width="18.5703125" style="1" customWidth="1"/>
    <col min="1794" max="1794" width="18.85546875" style="1" customWidth="1"/>
    <col min="1795" max="1796" width="22" style="1" customWidth="1"/>
    <col min="1797" max="1797" width="41.140625" style="1" customWidth="1"/>
    <col min="1798" max="1800" width="0" style="1" hidden="1" customWidth="1"/>
    <col min="1801" max="1801" width="9.140625" style="1" customWidth="1"/>
    <col min="1802" max="2037" width="9.140625" style="1"/>
    <col min="2038" max="2038" width="0" style="1" hidden="1" customWidth="1"/>
    <col min="2039" max="2039" width="7.85546875" style="1" customWidth="1"/>
    <col min="2040" max="2040" width="78.7109375" style="1" customWidth="1"/>
    <col min="2041" max="2041" width="14.28515625" style="1" customWidth="1"/>
    <col min="2042" max="2042" width="31.28515625" style="1" customWidth="1"/>
    <col min="2043" max="2043" width="30" style="1" customWidth="1"/>
    <col min="2044" max="2044" width="26.140625" style="1" customWidth="1"/>
    <col min="2045" max="2045" width="27.28515625" style="1" customWidth="1"/>
    <col min="2046" max="2046" width="19.85546875" style="1" customWidth="1"/>
    <col min="2047" max="2047" width="28.5703125" style="1" customWidth="1"/>
    <col min="2048" max="2048" width="23.7109375" style="1" customWidth="1"/>
    <col min="2049" max="2049" width="18.5703125" style="1" customWidth="1"/>
    <col min="2050" max="2050" width="18.85546875" style="1" customWidth="1"/>
    <col min="2051" max="2052" width="22" style="1" customWidth="1"/>
    <col min="2053" max="2053" width="41.140625" style="1" customWidth="1"/>
    <col min="2054" max="2056" width="0" style="1" hidden="1" customWidth="1"/>
    <col min="2057" max="2057" width="9.140625" style="1" customWidth="1"/>
    <col min="2058" max="2293" width="9.140625" style="1"/>
    <col min="2294" max="2294" width="0" style="1" hidden="1" customWidth="1"/>
    <col min="2295" max="2295" width="7.85546875" style="1" customWidth="1"/>
    <col min="2296" max="2296" width="78.7109375" style="1" customWidth="1"/>
    <col min="2297" max="2297" width="14.28515625" style="1" customWidth="1"/>
    <col min="2298" max="2298" width="31.28515625" style="1" customWidth="1"/>
    <col min="2299" max="2299" width="30" style="1" customWidth="1"/>
    <col min="2300" max="2300" width="26.140625" style="1" customWidth="1"/>
    <col min="2301" max="2301" width="27.28515625" style="1" customWidth="1"/>
    <col min="2302" max="2302" width="19.85546875" style="1" customWidth="1"/>
    <col min="2303" max="2303" width="28.5703125" style="1" customWidth="1"/>
    <col min="2304" max="2304" width="23.7109375" style="1" customWidth="1"/>
    <col min="2305" max="2305" width="18.5703125" style="1" customWidth="1"/>
    <col min="2306" max="2306" width="18.85546875" style="1" customWidth="1"/>
    <col min="2307" max="2308" width="22" style="1" customWidth="1"/>
    <col min="2309" max="2309" width="41.140625" style="1" customWidth="1"/>
    <col min="2310" max="2312" width="0" style="1" hidden="1" customWidth="1"/>
    <col min="2313" max="2313" width="9.140625" style="1" customWidth="1"/>
    <col min="2314" max="2549" width="9.140625" style="1"/>
    <col min="2550" max="2550" width="0" style="1" hidden="1" customWidth="1"/>
    <col min="2551" max="2551" width="7.85546875" style="1" customWidth="1"/>
    <col min="2552" max="2552" width="78.7109375" style="1" customWidth="1"/>
    <col min="2553" max="2553" width="14.28515625" style="1" customWidth="1"/>
    <col min="2554" max="2554" width="31.28515625" style="1" customWidth="1"/>
    <col min="2555" max="2555" width="30" style="1" customWidth="1"/>
    <col min="2556" max="2556" width="26.140625" style="1" customWidth="1"/>
    <col min="2557" max="2557" width="27.28515625" style="1" customWidth="1"/>
    <col min="2558" max="2558" width="19.85546875" style="1" customWidth="1"/>
    <col min="2559" max="2559" width="28.5703125" style="1" customWidth="1"/>
    <col min="2560" max="2560" width="23.7109375" style="1" customWidth="1"/>
    <col min="2561" max="2561" width="18.5703125" style="1" customWidth="1"/>
    <col min="2562" max="2562" width="18.85546875" style="1" customWidth="1"/>
    <col min="2563" max="2564" width="22" style="1" customWidth="1"/>
    <col min="2565" max="2565" width="41.140625" style="1" customWidth="1"/>
    <col min="2566" max="2568" width="0" style="1" hidden="1" customWidth="1"/>
    <col min="2569" max="2569" width="9.140625" style="1" customWidth="1"/>
    <col min="2570" max="2805" width="9.140625" style="1"/>
    <col min="2806" max="2806" width="0" style="1" hidden="1" customWidth="1"/>
    <col min="2807" max="2807" width="7.85546875" style="1" customWidth="1"/>
    <col min="2808" max="2808" width="78.7109375" style="1" customWidth="1"/>
    <col min="2809" max="2809" width="14.28515625" style="1" customWidth="1"/>
    <col min="2810" max="2810" width="31.28515625" style="1" customWidth="1"/>
    <col min="2811" max="2811" width="30" style="1" customWidth="1"/>
    <col min="2812" max="2812" width="26.140625" style="1" customWidth="1"/>
    <col min="2813" max="2813" width="27.28515625" style="1" customWidth="1"/>
    <col min="2814" max="2814" width="19.85546875" style="1" customWidth="1"/>
    <col min="2815" max="2815" width="28.5703125" style="1" customWidth="1"/>
    <col min="2816" max="2816" width="23.7109375" style="1" customWidth="1"/>
    <col min="2817" max="2817" width="18.5703125" style="1" customWidth="1"/>
    <col min="2818" max="2818" width="18.85546875" style="1" customWidth="1"/>
    <col min="2819" max="2820" width="22" style="1" customWidth="1"/>
    <col min="2821" max="2821" width="41.140625" style="1" customWidth="1"/>
    <col min="2822" max="2824" width="0" style="1" hidden="1" customWidth="1"/>
    <col min="2825" max="2825" width="9.140625" style="1" customWidth="1"/>
    <col min="2826" max="3061" width="9.140625" style="1"/>
    <col min="3062" max="3062" width="0" style="1" hidden="1" customWidth="1"/>
    <col min="3063" max="3063" width="7.85546875" style="1" customWidth="1"/>
    <col min="3064" max="3064" width="78.7109375" style="1" customWidth="1"/>
    <col min="3065" max="3065" width="14.28515625" style="1" customWidth="1"/>
    <col min="3066" max="3066" width="31.28515625" style="1" customWidth="1"/>
    <col min="3067" max="3067" width="30" style="1" customWidth="1"/>
    <col min="3068" max="3068" width="26.140625" style="1" customWidth="1"/>
    <col min="3069" max="3069" width="27.28515625" style="1" customWidth="1"/>
    <col min="3070" max="3070" width="19.85546875" style="1" customWidth="1"/>
    <col min="3071" max="3071" width="28.5703125" style="1" customWidth="1"/>
    <col min="3072" max="3072" width="23.7109375" style="1" customWidth="1"/>
    <col min="3073" max="3073" width="18.5703125" style="1" customWidth="1"/>
    <col min="3074" max="3074" width="18.85546875" style="1" customWidth="1"/>
    <col min="3075" max="3076" width="22" style="1" customWidth="1"/>
    <col min="3077" max="3077" width="41.140625" style="1" customWidth="1"/>
    <col min="3078" max="3080" width="0" style="1" hidden="1" customWidth="1"/>
    <col min="3081" max="3081" width="9.140625" style="1" customWidth="1"/>
    <col min="3082" max="3317" width="9.140625" style="1"/>
    <col min="3318" max="3318" width="0" style="1" hidden="1" customWidth="1"/>
    <col min="3319" max="3319" width="7.85546875" style="1" customWidth="1"/>
    <col min="3320" max="3320" width="78.7109375" style="1" customWidth="1"/>
    <col min="3321" max="3321" width="14.28515625" style="1" customWidth="1"/>
    <col min="3322" max="3322" width="31.28515625" style="1" customWidth="1"/>
    <col min="3323" max="3323" width="30" style="1" customWidth="1"/>
    <col min="3324" max="3324" width="26.140625" style="1" customWidth="1"/>
    <col min="3325" max="3325" width="27.28515625" style="1" customWidth="1"/>
    <col min="3326" max="3326" width="19.85546875" style="1" customWidth="1"/>
    <col min="3327" max="3327" width="28.5703125" style="1" customWidth="1"/>
    <col min="3328" max="3328" width="23.7109375" style="1" customWidth="1"/>
    <col min="3329" max="3329" width="18.5703125" style="1" customWidth="1"/>
    <col min="3330" max="3330" width="18.85546875" style="1" customWidth="1"/>
    <col min="3331" max="3332" width="22" style="1" customWidth="1"/>
    <col min="3333" max="3333" width="41.140625" style="1" customWidth="1"/>
    <col min="3334" max="3336" width="0" style="1" hidden="1" customWidth="1"/>
    <col min="3337" max="3337" width="9.140625" style="1" customWidth="1"/>
    <col min="3338" max="3573" width="9.140625" style="1"/>
    <col min="3574" max="3574" width="0" style="1" hidden="1" customWidth="1"/>
    <col min="3575" max="3575" width="7.85546875" style="1" customWidth="1"/>
    <col min="3576" max="3576" width="78.7109375" style="1" customWidth="1"/>
    <col min="3577" max="3577" width="14.28515625" style="1" customWidth="1"/>
    <col min="3578" max="3578" width="31.28515625" style="1" customWidth="1"/>
    <col min="3579" max="3579" width="30" style="1" customWidth="1"/>
    <col min="3580" max="3580" width="26.140625" style="1" customWidth="1"/>
    <col min="3581" max="3581" width="27.28515625" style="1" customWidth="1"/>
    <col min="3582" max="3582" width="19.85546875" style="1" customWidth="1"/>
    <col min="3583" max="3583" width="28.5703125" style="1" customWidth="1"/>
    <col min="3584" max="3584" width="23.7109375" style="1" customWidth="1"/>
    <col min="3585" max="3585" width="18.5703125" style="1" customWidth="1"/>
    <col min="3586" max="3586" width="18.85546875" style="1" customWidth="1"/>
    <col min="3587" max="3588" width="22" style="1" customWidth="1"/>
    <col min="3589" max="3589" width="41.140625" style="1" customWidth="1"/>
    <col min="3590" max="3592" width="0" style="1" hidden="1" customWidth="1"/>
    <col min="3593" max="3593" width="9.140625" style="1" customWidth="1"/>
    <col min="3594" max="3829" width="9.140625" style="1"/>
    <col min="3830" max="3830" width="0" style="1" hidden="1" customWidth="1"/>
    <col min="3831" max="3831" width="7.85546875" style="1" customWidth="1"/>
    <col min="3832" max="3832" width="78.7109375" style="1" customWidth="1"/>
    <col min="3833" max="3833" width="14.28515625" style="1" customWidth="1"/>
    <col min="3834" max="3834" width="31.28515625" style="1" customWidth="1"/>
    <col min="3835" max="3835" width="30" style="1" customWidth="1"/>
    <col min="3836" max="3836" width="26.140625" style="1" customWidth="1"/>
    <col min="3837" max="3837" width="27.28515625" style="1" customWidth="1"/>
    <col min="3838" max="3838" width="19.85546875" style="1" customWidth="1"/>
    <col min="3839" max="3839" width="28.5703125" style="1" customWidth="1"/>
    <col min="3840" max="3840" width="23.7109375" style="1" customWidth="1"/>
    <col min="3841" max="3841" width="18.5703125" style="1" customWidth="1"/>
    <col min="3842" max="3842" width="18.85546875" style="1" customWidth="1"/>
    <col min="3843" max="3844" width="22" style="1" customWidth="1"/>
    <col min="3845" max="3845" width="41.140625" style="1" customWidth="1"/>
    <col min="3846" max="3848" width="0" style="1" hidden="1" customWidth="1"/>
    <col min="3849" max="3849" width="9.140625" style="1" customWidth="1"/>
    <col min="3850" max="4085" width="9.140625" style="1"/>
    <col min="4086" max="4086" width="0" style="1" hidden="1" customWidth="1"/>
    <col min="4087" max="4087" width="7.85546875" style="1" customWidth="1"/>
    <col min="4088" max="4088" width="78.7109375" style="1" customWidth="1"/>
    <col min="4089" max="4089" width="14.28515625" style="1" customWidth="1"/>
    <col min="4090" max="4090" width="31.28515625" style="1" customWidth="1"/>
    <col min="4091" max="4091" width="30" style="1" customWidth="1"/>
    <col min="4092" max="4092" width="26.140625" style="1" customWidth="1"/>
    <col min="4093" max="4093" width="27.28515625" style="1" customWidth="1"/>
    <col min="4094" max="4094" width="19.85546875" style="1" customWidth="1"/>
    <col min="4095" max="4095" width="28.5703125" style="1" customWidth="1"/>
    <col min="4096" max="4096" width="23.7109375" style="1" customWidth="1"/>
    <col min="4097" max="4097" width="18.5703125" style="1" customWidth="1"/>
    <col min="4098" max="4098" width="18.85546875" style="1" customWidth="1"/>
    <col min="4099" max="4100" width="22" style="1" customWidth="1"/>
    <col min="4101" max="4101" width="41.140625" style="1" customWidth="1"/>
    <col min="4102" max="4104" width="0" style="1" hidden="1" customWidth="1"/>
    <col min="4105" max="4105" width="9.140625" style="1" customWidth="1"/>
    <col min="4106" max="4341" width="9.140625" style="1"/>
    <col min="4342" max="4342" width="0" style="1" hidden="1" customWidth="1"/>
    <col min="4343" max="4343" width="7.85546875" style="1" customWidth="1"/>
    <col min="4344" max="4344" width="78.7109375" style="1" customWidth="1"/>
    <col min="4345" max="4345" width="14.28515625" style="1" customWidth="1"/>
    <col min="4346" max="4346" width="31.28515625" style="1" customWidth="1"/>
    <col min="4347" max="4347" width="30" style="1" customWidth="1"/>
    <col min="4348" max="4348" width="26.140625" style="1" customWidth="1"/>
    <col min="4349" max="4349" width="27.28515625" style="1" customWidth="1"/>
    <col min="4350" max="4350" width="19.85546875" style="1" customWidth="1"/>
    <col min="4351" max="4351" width="28.5703125" style="1" customWidth="1"/>
    <col min="4352" max="4352" width="23.7109375" style="1" customWidth="1"/>
    <col min="4353" max="4353" width="18.5703125" style="1" customWidth="1"/>
    <col min="4354" max="4354" width="18.85546875" style="1" customWidth="1"/>
    <col min="4355" max="4356" width="22" style="1" customWidth="1"/>
    <col min="4357" max="4357" width="41.140625" style="1" customWidth="1"/>
    <col min="4358" max="4360" width="0" style="1" hidden="1" customWidth="1"/>
    <col min="4361" max="4361" width="9.140625" style="1" customWidth="1"/>
    <col min="4362" max="4597" width="9.140625" style="1"/>
    <col min="4598" max="4598" width="0" style="1" hidden="1" customWidth="1"/>
    <col min="4599" max="4599" width="7.85546875" style="1" customWidth="1"/>
    <col min="4600" max="4600" width="78.7109375" style="1" customWidth="1"/>
    <col min="4601" max="4601" width="14.28515625" style="1" customWidth="1"/>
    <col min="4602" max="4602" width="31.28515625" style="1" customWidth="1"/>
    <col min="4603" max="4603" width="30" style="1" customWidth="1"/>
    <col min="4604" max="4604" width="26.140625" style="1" customWidth="1"/>
    <col min="4605" max="4605" width="27.28515625" style="1" customWidth="1"/>
    <col min="4606" max="4606" width="19.85546875" style="1" customWidth="1"/>
    <col min="4607" max="4607" width="28.5703125" style="1" customWidth="1"/>
    <col min="4608" max="4608" width="23.7109375" style="1" customWidth="1"/>
    <col min="4609" max="4609" width="18.5703125" style="1" customWidth="1"/>
    <col min="4610" max="4610" width="18.85546875" style="1" customWidth="1"/>
    <col min="4611" max="4612" width="22" style="1" customWidth="1"/>
    <col min="4613" max="4613" width="41.140625" style="1" customWidth="1"/>
    <col min="4614" max="4616" width="0" style="1" hidden="1" customWidth="1"/>
    <col min="4617" max="4617" width="9.140625" style="1" customWidth="1"/>
    <col min="4618" max="4853" width="9.140625" style="1"/>
    <col min="4854" max="4854" width="0" style="1" hidden="1" customWidth="1"/>
    <col min="4855" max="4855" width="7.85546875" style="1" customWidth="1"/>
    <col min="4856" max="4856" width="78.7109375" style="1" customWidth="1"/>
    <col min="4857" max="4857" width="14.28515625" style="1" customWidth="1"/>
    <col min="4858" max="4858" width="31.28515625" style="1" customWidth="1"/>
    <col min="4859" max="4859" width="30" style="1" customWidth="1"/>
    <col min="4860" max="4860" width="26.140625" style="1" customWidth="1"/>
    <col min="4861" max="4861" width="27.28515625" style="1" customWidth="1"/>
    <col min="4862" max="4862" width="19.85546875" style="1" customWidth="1"/>
    <col min="4863" max="4863" width="28.5703125" style="1" customWidth="1"/>
    <col min="4864" max="4864" width="23.7109375" style="1" customWidth="1"/>
    <col min="4865" max="4865" width="18.5703125" style="1" customWidth="1"/>
    <col min="4866" max="4866" width="18.85546875" style="1" customWidth="1"/>
    <col min="4867" max="4868" width="22" style="1" customWidth="1"/>
    <col min="4869" max="4869" width="41.140625" style="1" customWidth="1"/>
    <col min="4870" max="4872" width="0" style="1" hidden="1" customWidth="1"/>
    <col min="4873" max="4873" width="9.140625" style="1" customWidth="1"/>
    <col min="4874" max="5109" width="9.140625" style="1"/>
    <col min="5110" max="5110" width="0" style="1" hidden="1" customWidth="1"/>
    <col min="5111" max="5111" width="7.85546875" style="1" customWidth="1"/>
    <col min="5112" max="5112" width="78.7109375" style="1" customWidth="1"/>
    <col min="5113" max="5113" width="14.28515625" style="1" customWidth="1"/>
    <col min="5114" max="5114" width="31.28515625" style="1" customWidth="1"/>
    <col min="5115" max="5115" width="30" style="1" customWidth="1"/>
    <col min="5116" max="5116" width="26.140625" style="1" customWidth="1"/>
    <col min="5117" max="5117" width="27.28515625" style="1" customWidth="1"/>
    <col min="5118" max="5118" width="19.85546875" style="1" customWidth="1"/>
    <col min="5119" max="5119" width="28.5703125" style="1" customWidth="1"/>
    <col min="5120" max="5120" width="23.7109375" style="1" customWidth="1"/>
    <col min="5121" max="5121" width="18.5703125" style="1" customWidth="1"/>
    <col min="5122" max="5122" width="18.85546875" style="1" customWidth="1"/>
    <col min="5123" max="5124" width="22" style="1" customWidth="1"/>
    <col min="5125" max="5125" width="41.140625" style="1" customWidth="1"/>
    <col min="5126" max="5128" width="0" style="1" hidden="1" customWidth="1"/>
    <col min="5129" max="5129" width="9.140625" style="1" customWidth="1"/>
    <col min="5130" max="5365" width="9.140625" style="1"/>
    <col min="5366" max="5366" width="0" style="1" hidden="1" customWidth="1"/>
    <col min="5367" max="5367" width="7.85546875" style="1" customWidth="1"/>
    <col min="5368" max="5368" width="78.7109375" style="1" customWidth="1"/>
    <col min="5369" max="5369" width="14.28515625" style="1" customWidth="1"/>
    <col min="5370" max="5370" width="31.28515625" style="1" customWidth="1"/>
    <col min="5371" max="5371" width="30" style="1" customWidth="1"/>
    <col min="5372" max="5372" width="26.140625" style="1" customWidth="1"/>
    <col min="5373" max="5373" width="27.28515625" style="1" customWidth="1"/>
    <col min="5374" max="5374" width="19.85546875" style="1" customWidth="1"/>
    <col min="5375" max="5375" width="28.5703125" style="1" customWidth="1"/>
    <col min="5376" max="5376" width="23.7109375" style="1" customWidth="1"/>
    <col min="5377" max="5377" width="18.5703125" style="1" customWidth="1"/>
    <col min="5378" max="5378" width="18.85546875" style="1" customWidth="1"/>
    <col min="5379" max="5380" width="22" style="1" customWidth="1"/>
    <col min="5381" max="5381" width="41.140625" style="1" customWidth="1"/>
    <col min="5382" max="5384" width="0" style="1" hidden="1" customWidth="1"/>
    <col min="5385" max="5385" width="9.140625" style="1" customWidth="1"/>
    <col min="5386" max="5621" width="9.140625" style="1"/>
    <col min="5622" max="5622" width="0" style="1" hidden="1" customWidth="1"/>
    <col min="5623" max="5623" width="7.85546875" style="1" customWidth="1"/>
    <col min="5624" max="5624" width="78.7109375" style="1" customWidth="1"/>
    <col min="5625" max="5625" width="14.28515625" style="1" customWidth="1"/>
    <col min="5626" max="5626" width="31.28515625" style="1" customWidth="1"/>
    <col min="5627" max="5627" width="30" style="1" customWidth="1"/>
    <col min="5628" max="5628" width="26.140625" style="1" customWidth="1"/>
    <col min="5629" max="5629" width="27.28515625" style="1" customWidth="1"/>
    <col min="5630" max="5630" width="19.85546875" style="1" customWidth="1"/>
    <col min="5631" max="5631" width="28.5703125" style="1" customWidth="1"/>
    <col min="5632" max="5632" width="23.7109375" style="1" customWidth="1"/>
    <col min="5633" max="5633" width="18.5703125" style="1" customWidth="1"/>
    <col min="5634" max="5634" width="18.85546875" style="1" customWidth="1"/>
    <col min="5635" max="5636" width="22" style="1" customWidth="1"/>
    <col min="5637" max="5637" width="41.140625" style="1" customWidth="1"/>
    <col min="5638" max="5640" width="0" style="1" hidden="1" customWidth="1"/>
    <col min="5641" max="5641" width="9.140625" style="1" customWidth="1"/>
    <col min="5642" max="5877" width="9.140625" style="1"/>
    <col min="5878" max="5878" width="0" style="1" hidden="1" customWidth="1"/>
    <col min="5879" max="5879" width="7.85546875" style="1" customWidth="1"/>
    <col min="5880" max="5880" width="78.7109375" style="1" customWidth="1"/>
    <col min="5881" max="5881" width="14.28515625" style="1" customWidth="1"/>
    <col min="5882" max="5882" width="31.28515625" style="1" customWidth="1"/>
    <col min="5883" max="5883" width="30" style="1" customWidth="1"/>
    <col min="5884" max="5884" width="26.140625" style="1" customWidth="1"/>
    <col min="5885" max="5885" width="27.28515625" style="1" customWidth="1"/>
    <col min="5886" max="5886" width="19.85546875" style="1" customWidth="1"/>
    <col min="5887" max="5887" width="28.5703125" style="1" customWidth="1"/>
    <col min="5888" max="5888" width="23.7109375" style="1" customWidth="1"/>
    <col min="5889" max="5889" width="18.5703125" style="1" customWidth="1"/>
    <col min="5890" max="5890" width="18.85546875" style="1" customWidth="1"/>
    <col min="5891" max="5892" width="22" style="1" customWidth="1"/>
    <col min="5893" max="5893" width="41.140625" style="1" customWidth="1"/>
    <col min="5894" max="5896" width="0" style="1" hidden="1" customWidth="1"/>
    <col min="5897" max="5897" width="9.140625" style="1" customWidth="1"/>
    <col min="5898" max="6133" width="9.140625" style="1"/>
    <col min="6134" max="6134" width="0" style="1" hidden="1" customWidth="1"/>
    <col min="6135" max="6135" width="7.85546875" style="1" customWidth="1"/>
    <col min="6136" max="6136" width="78.7109375" style="1" customWidth="1"/>
    <col min="6137" max="6137" width="14.28515625" style="1" customWidth="1"/>
    <col min="6138" max="6138" width="31.28515625" style="1" customWidth="1"/>
    <col min="6139" max="6139" width="30" style="1" customWidth="1"/>
    <col min="6140" max="6140" width="26.140625" style="1" customWidth="1"/>
    <col min="6141" max="6141" width="27.28515625" style="1" customWidth="1"/>
    <col min="6142" max="6142" width="19.85546875" style="1" customWidth="1"/>
    <col min="6143" max="6143" width="28.5703125" style="1" customWidth="1"/>
    <col min="6144" max="6144" width="23.7109375" style="1" customWidth="1"/>
    <col min="6145" max="6145" width="18.5703125" style="1" customWidth="1"/>
    <col min="6146" max="6146" width="18.85546875" style="1" customWidth="1"/>
    <col min="6147" max="6148" width="22" style="1" customWidth="1"/>
    <col min="6149" max="6149" width="41.140625" style="1" customWidth="1"/>
    <col min="6150" max="6152" width="0" style="1" hidden="1" customWidth="1"/>
    <col min="6153" max="6153" width="9.140625" style="1" customWidth="1"/>
    <col min="6154" max="6389" width="9.140625" style="1"/>
    <col min="6390" max="6390" width="0" style="1" hidden="1" customWidth="1"/>
    <col min="6391" max="6391" width="7.85546875" style="1" customWidth="1"/>
    <col min="6392" max="6392" width="78.7109375" style="1" customWidth="1"/>
    <col min="6393" max="6393" width="14.28515625" style="1" customWidth="1"/>
    <col min="6394" max="6394" width="31.28515625" style="1" customWidth="1"/>
    <col min="6395" max="6395" width="30" style="1" customWidth="1"/>
    <col min="6396" max="6396" width="26.140625" style="1" customWidth="1"/>
    <col min="6397" max="6397" width="27.28515625" style="1" customWidth="1"/>
    <col min="6398" max="6398" width="19.85546875" style="1" customWidth="1"/>
    <col min="6399" max="6399" width="28.5703125" style="1" customWidth="1"/>
    <col min="6400" max="6400" width="23.7109375" style="1" customWidth="1"/>
    <col min="6401" max="6401" width="18.5703125" style="1" customWidth="1"/>
    <col min="6402" max="6402" width="18.85546875" style="1" customWidth="1"/>
    <col min="6403" max="6404" width="22" style="1" customWidth="1"/>
    <col min="6405" max="6405" width="41.140625" style="1" customWidth="1"/>
    <col min="6406" max="6408" width="0" style="1" hidden="1" customWidth="1"/>
    <col min="6409" max="6409" width="9.140625" style="1" customWidth="1"/>
    <col min="6410" max="6645" width="9.140625" style="1"/>
    <col min="6646" max="6646" width="0" style="1" hidden="1" customWidth="1"/>
    <col min="6647" max="6647" width="7.85546875" style="1" customWidth="1"/>
    <col min="6648" max="6648" width="78.7109375" style="1" customWidth="1"/>
    <col min="6649" max="6649" width="14.28515625" style="1" customWidth="1"/>
    <col min="6650" max="6650" width="31.28515625" style="1" customWidth="1"/>
    <col min="6651" max="6651" width="30" style="1" customWidth="1"/>
    <col min="6652" max="6652" width="26.140625" style="1" customWidth="1"/>
    <col min="6653" max="6653" width="27.28515625" style="1" customWidth="1"/>
    <col min="6654" max="6654" width="19.85546875" style="1" customWidth="1"/>
    <col min="6655" max="6655" width="28.5703125" style="1" customWidth="1"/>
    <col min="6656" max="6656" width="23.7109375" style="1" customWidth="1"/>
    <col min="6657" max="6657" width="18.5703125" style="1" customWidth="1"/>
    <col min="6658" max="6658" width="18.85546875" style="1" customWidth="1"/>
    <col min="6659" max="6660" width="22" style="1" customWidth="1"/>
    <col min="6661" max="6661" width="41.140625" style="1" customWidth="1"/>
    <col min="6662" max="6664" width="0" style="1" hidden="1" customWidth="1"/>
    <col min="6665" max="6665" width="9.140625" style="1" customWidth="1"/>
    <col min="6666" max="6901" width="9.140625" style="1"/>
    <col min="6902" max="6902" width="0" style="1" hidden="1" customWidth="1"/>
    <col min="6903" max="6903" width="7.85546875" style="1" customWidth="1"/>
    <col min="6904" max="6904" width="78.7109375" style="1" customWidth="1"/>
    <col min="6905" max="6905" width="14.28515625" style="1" customWidth="1"/>
    <col min="6906" max="6906" width="31.28515625" style="1" customWidth="1"/>
    <col min="6907" max="6907" width="30" style="1" customWidth="1"/>
    <col min="6908" max="6908" width="26.140625" style="1" customWidth="1"/>
    <col min="6909" max="6909" width="27.28515625" style="1" customWidth="1"/>
    <col min="6910" max="6910" width="19.85546875" style="1" customWidth="1"/>
    <col min="6911" max="6911" width="28.5703125" style="1" customWidth="1"/>
    <col min="6912" max="6912" width="23.7109375" style="1" customWidth="1"/>
    <col min="6913" max="6913" width="18.5703125" style="1" customWidth="1"/>
    <col min="6914" max="6914" width="18.85546875" style="1" customWidth="1"/>
    <col min="6915" max="6916" width="22" style="1" customWidth="1"/>
    <col min="6917" max="6917" width="41.140625" style="1" customWidth="1"/>
    <col min="6918" max="6920" width="0" style="1" hidden="1" customWidth="1"/>
    <col min="6921" max="6921" width="9.140625" style="1" customWidth="1"/>
    <col min="6922" max="7157" width="9.140625" style="1"/>
    <col min="7158" max="7158" width="0" style="1" hidden="1" customWidth="1"/>
    <col min="7159" max="7159" width="7.85546875" style="1" customWidth="1"/>
    <col min="7160" max="7160" width="78.7109375" style="1" customWidth="1"/>
    <col min="7161" max="7161" width="14.28515625" style="1" customWidth="1"/>
    <col min="7162" max="7162" width="31.28515625" style="1" customWidth="1"/>
    <col min="7163" max="7163" width="30" style="1" customWidth="1"/>
    <col min="7164" max="7164" width="26.140625" style="1" customWidth="1"/>
    <col min="7165" max="7165" width="27.28515625" style="1" customWidth="1"/>
    <col min="7166" max="7166" width="19.85546875" style="1" customWidth="1"/>
    <col min="7167" max="7167" width="28.5703125" style="1" customWidth="1"/>
    <col min="7168" max="7168" width="23.7109375" style="1" customWidth="1"/>
    <col min="7169" max="7169" width="18.5703125" style="1" customWidth="1"/>
    <col min="7170" max="7170" width="18.85546875" style="1" customWidth="1"/>
    <col min="7171" max="7172" width="22" style="1" customWidth="1"/>
    <col min="7173" max="7173" width="41.140625" style="1" customWidth="1"/>
    <col min="7174" max="7176" width="0" style="1" hidden="1" customWidth="1"/>
    <col min="7177" max="7177" width="9.140625" style="1" customWidth="1"/>
    <col min="7178" max="7413" width="9.140625" style="1"/>
    <col min="7414" max="7414" width="0" style="1" hidden="1" customWidth="1"/>
    <col min="7415" max="7415" width="7.85546875" style="1" customWidth="1"/>
    <col min="7416" max="7416" width="78.7109375" style="1" customWidth="1"/>
    <col min="7417" max="7417" width="14.28515625" style="1" customWidth="1"/>
    <col min="7418" max="7418" width="31.28515625" style="1" customWidth="1"/>
    <col min="7419" max="7419" width="30" style="1" customWidth="1"/>
    <col min="7420" max="7420" width="26.140625" style="1" customWidth="1"/>
    <col min="7421" max="7421" width="27.28515625" style="1" customWidth="1"/>
    <col min="7422" max="7422" width="19.85546875" style="1" customWidth="1"/>
    <col min="7423" max="7423" width="28.5703125" style="1" customWidth="1"/>
    <col min="7424" max="7424" width="23.7109375" style="1" customWidth="1"/>
    <col min="7425" max="7425" width="18.5703125" style="1" customWidth="1"/>
    <col min="7426" max="7426" width="18.85546875" style="1" customWidth="1"/>
    <col min="7427" max="7428" width="22" style="1" customWidth="1"/>
    <col min="7429" max="7429" width="41.140625" style="1" customWidth="1"/>
    <col min="7430" max="7432" width="0" style="1" hidden="1" customWidth="1"/>
    <col min="7433" max="7433" width="9.140625" style="1" customWidth="1"/>
    <col min="7434" max="7669" width="9.140625" style="1"/>
    <col min="7670" max="7670" width="0" style="1" hidden="1" customWidth="1"/>
    <col min="7671" max="7671" width="7.85546875" style="1" customWidth="1"/>
    <col min="7672" max="7672" width="78.7109375" style="1" customWidth="1"/>
    <col min="7673" max="7673" width="14.28515625" style="1" customWidth="1"/>
    <col min="7674" max="7674" width="31.28515625" style="1" customWidth="1"/>
    <col min="7675" max="7675" width="30" style="1" customWidth="1"/>
    <col min="7676" max="7676" width="26.140625" style="1" customWidth="1"/>
    <col min="7677" max="7677" width="27.28515625" style="1" customWidth="1"/>
    <col min="7678" max="7678" width="19.85546875" style="1" customWidth="1"/>
    <col min="7679" max="7679" width="28.5703125" style="1" customWidth="1"/>
    <col min="7680" max="7680" width="23.7109375" style="1" customWidth="1"/>
    <col min="7681" max="7681" width="18.5703125" style="1" customWidth="1"/>
    <col min="7682" max="7682" width="18.85546875" style="1" customWidth="1"/>
    <col min="7683" max="7684" width="22" style="1" customWidth="1"/>
    <col min="7685" max="7685" width="41.140625" style="1" customWidth="1"/>
    <col min="7686" max="7688" width="0" style="1" hidden="1" customWidth="1"/>
    <col min="7689" max="7689" width="9.140625" style="1" customWidth="1"/>
    <col min="7690" max="7925" width="9.140625" style="1"/>
    <col min="7926" max="7926" width="0" style="1" hidden="1" customWidth="1"/>
    <col min="7927" max="7927" width="7.85546875" style="1" customWidth="1"/>
    <col min="7928" max="7928" width="78.7109375" style="1" customWidth="1"/>
    <col min="7929" max="7929" width="14.28515625" style="1" customWidth="1"/>
    <col min="7930" max="7930" width="31.28515625" style="1" customWidth="1"/>
    <col min="7931" max="7931" width="30" style="1" customWidth="1"/>
    <col min="7932" max="7932" width="26.140625" style="1" customWidth="1"/>
    <col min="7933" max="7933" width="27.28515625" style="1" customWidth="1"/>
    <col min="7934" max="7934" width="19.85546875" style="1" customWidth="1"/>
    <col min="7935" max="7935" width="28.5703125" style="1" customWidth="1"/>
    <col min="7936" max="7936" width="23.7109375" style="1" customWidth="1"/>
    <col min="7937" max="7937" width="18.5703125" style="1" customWidth="1"/>
    <col min="7938" max="7938" width="18.85546875" style="1" customWidth="1"/>
    <col min="7939" max="7940" width="22" style="1" customWidth="1"/>
    <col min="7941" max="7941" width="41.140625" style="1" customWidth="1"/>
    <col min="7942" max="7944" width="0" style="1" hidden="1" customWidth="1"/>
    <col min="7945" max="7945" width="9.140625" style="1" customWidth="1"/>
    <col min="7946" max="8181" width="9.140625" style="1"/>
    <col min="8182" max="8182" width="0" style="1" hidden="1" customWidth="1"/>
    <col min="8183" max="8183" width="7.85546875" style="1" customWidth="1"/>
    <col min="8184" max="8184" width="78.7109375" style="1" customWidth="1"/>
    <col min="8185" max="8185" width="14.28515625" style="1" customWidth="1"/>
    <col min="8186" max="8186" width="31.28515625" style="1" customWidth="1"/>
    <col min="8187" max="8187" width="30" style="1" customWidth="1"/>
    <col min="8188" max="8188" width="26.140625" style="1" customWidth="1"/>
    <col min="8189" max="8189" width="27.28515625" style="1" customWidth="1"/>
    <col min="8190" max="8190" width="19.85546875" style="1" customWidth="1"/>
    <col min="8191" max="8191" width="28.5703125" style="1" customWidth="1"/>
    <col min="8192" max="8192" width="23.7109375" style="1" customWidth="1"/>
    <col min="8193" max="8193" width="18.5703125" style="1" customWidth="1"/>
    <col min="8194" max="8194" width="18.85546875" style="1" customWidth="1"/>
    <col min="8195" max="8196" width="22" style="1" customWidth="1"/>
    <col min="8197" max="8197" width="41.140625" style="1" customWidth="1"/>
    <col min="8198" max="8200" width="0" style="1" hidden="1" customWidth="1"/>
    <col min="8201" max="8201" width="9.140625" style="1" customWidth="1"/>
    <col min="8202" max="8437" width="9.140625" style="1"/>
    <col min="8438" max="8438" width="0" style="1" hidden="1" customWidth="1"/>
    <col min="8439" max="8439" width="7.85546875" style="1" customWidth="1"/>
    <col min="8440" max="8440" width="78.7109375" style="1" customWidth="1"/>
    <col min="8441" max="8441" width="14.28515625" style="1" customWidth="1"/>
    <col min="8442" max="8442" width="31.28515625" style="1" customWidth="1"/>
    <col min="8443" max="8443" width="30" style="1" customWidth="1"/>
    <col min="8444" max="8444" width="26.140625" style="1" customWidth="1"/>
    <col min="8445" max="8445" width="27.28515625" style="1" customWidth="1"/>
    <col min="8446" max="8446" width="19.85546875" style="1" customWidth="1"/>
    <col min="8447" max="8447" width="28.5703125" style="1" customWidth="1"/>
    <col min="8448" max="8448" width="23.7109375" style="1" customWidth="1"/>
    <col min="8449" max="8449" width="18.5703125" style="1" customWidth="1"/>
    <col min="8450" max="8450" width="18.85546875" style="1" customWidth="1"/>
    <col min="8451" max="8452" width="22" style="1" customWidth="1"/>
    <col min="8453" max="8453" width="41.140625" style="1" customWidth="1"/>
    <col min="8454" max="8456" width="0" style="1" hidden="1" customWidth="1"/>
    <col min="8457" max="8457" width="9.140625" style="1" customWidth="1"/>
    <col min="8458" max="8693" width="9.140625" style="1"/>
    <col min="8694" max="8694" width="0" style="1" hidden="1" customWidth="1"/>
    <col min="8695" max="8695" width="7.85546875" style="1" customWidth="1"/>
    <col min="8696" max="8696" width="78.7109375" style="1" customWidth="1"/>
    <col min="8697" max="8697" width="14.28515625" style="1" customWidth="1"/>
    <col min="8698" max="8698" width="31.28515625" style="1" customWidth="1"/>
    <col min="8699" max="8699" width="30" style="1" customWidth="1"/>
    <col min="8700" max="8700" width="26.140625" style="1" customWidth="1"/>
    <col min="8701" max="8701" width="27.28515625" style="1" customWidth="1"/>
    <col min="8702" max="8702" width="19.85546875" style="1" customWidth="1"/>
    <col min="8703" max="8703" width="28.5703125" style="1" customWidth="1"/>
    <col min="8704" max="8704" width="23.7109375" style="1" customWidth="1"/>
    <col min="8705" max="8705" width="18.5703125" style="1" customWidth="1"/>
    <col min="8706" max="8706" width="18.85546875" style="1" customWidth="1"/>
    <col min="8707" max="8708" width="22" style="1" customWidth="1"/>
    <col min="8709" max="8709" width="41.140625" style="1" customWidth="1"/>
    <col min="8710" max="8712" width="0" style="1" hidden="1" customWidth="1"/>
    <col min="8713" max="8713" width="9.140625" style="1" customWidth="1"/>
    <col min="8714" max="8949" width="9.140625" style="1"/>
    <col min="8950" max="8950" width="0" style="1" hidden="1" customWidth="1"/>
    <col min="8951" max="8951" width="7.85546875" style="1" customWidth="1"/>
    <col min="8952" max="8952" width="78.7109375" style="1" customWidth="1"/>
    <col min="8953" max="8953" width="14.28515625" style="1" customWidth="1"/>
    <col min="8954" max="8954" width="31.28515625" style="1" customWidth="1"/>
    <col min="8955" max="8955" width="30" style="1" customWidth="1"/>
    <col min="8956" max="8956" width="26.140625" style="1" customWidth="1"/>
    <col min="8957" max="8957" width="27.28515625" style="1" customWidth="1"/>
    <col min="8958" max="8958" width="19.85546875" style="1" customWidth="1"/>
    <col min="8959" max="8959" width="28.5703125" style="1" customWidth="1"/>
    <col min="8960" max="8960" width="23.7109375" style="1" customWidth="1"/>
    <col min="8961" max="8961" width="18.5703125" style="1" customWidth="1"/>
    <col min="8962" max="8962" width="18.85546875" style="1" customWidth="1"/>
    <col min="8963" max="8964" width="22" style="1" customWidth="1"/>
    <col min="8965" max="8965" width="41.140625" style="1" customWidth="1"/>
    <col min="8966" max="8968" width="0" style="1" hidden="1" customWidth="1"/>
    <col min="8969" max="8969" width="9.140625" style="1" customWidth="1"/>
    <col min="8970" max="9205" width="9.140625" style="1"/>
    <col min="9206" max="9206" width="0" style="1" hidden="1" customWidth="1"/>
    <col min="9207" max="9207" width="7.85546875" style="1" customWidth="1"/>
    <col min="9208" max="9208" width="78.7109375" style="1" customWidth="1"/>
    <col min="9209" max="9209" width="14.28515625" style="1" customWidth="1"/>
    <col min="9210" max="9210" width="31.28515625" style="1" customWidth="1"/>
    <col min="9211" max="9211" width="30" style="1" customWidth="1"/>
    <col min="9212" max="9212" width="26.140625" style="1" customWidth="1"/>
    <col min="9213" max="9213" width="27.28515625" style="1" customWidth="1"/>
    <col min="9214" max="9214" width="19.85546875" style="1" customWidth="1"/>
    <col min="9215" max="9215" width="28.5703125" style="1" customWidth="1"/>
    <col min="9216" max="9216" width="23.7109375" style="1" customWidth="1"/>
    <col min="9217" max="9217" width="18.5703125" style="1" customWidth="1"/>
    <col min="9218" max="9218" width="18.85546875" style="1" customWidth="1"/>
    <col min="9219" max="9220" width="22" style="1" customWidth="1"/>
    <col min="9221" max="9221" width="41.140625" style="1" customWidth="1"/>
    <col min="9222" max="9224" width="0" style="1" hidden="1" customWidth="1"/>
    <col min="9225" max="9225" width="9.140625" style="1" customWidth="1"/>
    <col min="9226" max="9461" width="9.140625" style="1"/>
    <col min="9462" max="9462" width="0" style="1" hidden="1" customWidth="1"/>
    <col min="9463" max="9463" width="7.85546875" style="1" customWidth="1"/>
    <col min="9464" max="9464" width="78.7109375" style="1" customWidth="1"/>
    <col min="9465" max="9465" width="14.28515625" style="1" customWidth="1"/>
    <col min="9466" max="9466" width="31.28515625" style="1" customWidth="1"/>
    <col min="9467" max="9467" width="30" style="1" customWidth="1"/>
    <col min="9468" max="9468" width="26.140625" style="1" customWidth="1"/>
    <col min="9469" max="9469" width="27.28515625" style="1" customWidth="1"/>
    <col min="9470" max="9470" width="19.85546875" style="1" customWidth="1"/>
    <col min="9471" max="9471" width="28.5703125" style="1" customWidth="1"/>
    <col min="9472" max="9472" width="23.7109375" style="1" customWidth="1"/>
    <col min="9473" max="9473" width="18.5703125" style="1" customWidth="1"/>
    <col min="9474" max="9474" width="18.85546875" style="1" customWidth="1"/>
    <col min="9475" max="9476" width="22" style="1" customWidth="1"/>
    <col min="9477" max="9477" width="41.140625" style="1" customWidth="1"/>
    <col min="9478" max="9480" width="0" style="1" hidden="1" customWidth="1"/>
    <col min="9481" max="9481" width="9.140625" style="1" customWidth="1"/>
    <col min="9482" max="9717" width="9.140625" style="1"/>
    <col min="9718" max="9718" width="0" style="1" hidden="1" customWidth="1"/>
    <col min="9719" max="9719" width="7.85546875" style="1" customWidth="1"/>
    <col min="9720" max="9720" width="78.7109375" style="1" customWidth="1"/>
    <col min="9721" max="9721" width="14.28515625" style="1" customWidth="1"/>
    <col min="9722" max="9722" width="31.28515625" style="1" customWidth="1"/>
    <col min="9723" max="9723" width="30" style="1" customWidth="1"/>
    <col min="9724" max="9724" width="26.140625" style="1" customWidth="1"/>
    <col min="9725" max="9725" width="27.28515625" style="1" customWidth="1"/>
    <col min="9726" max="9726" width="19.85546875" style="1" customWidth="1"/>
    <col min="9727" max="9727" width="28.5703125" style="1" customWidth="1"/>
    <col min="9728" max="9728" width="23.7109375" style="1" customWidth="1"/>
    <col min="9729" max="9729" width="18.5703125" style="1" customWidth="1"/>
    <col min="9730" max="9730" width="18.85546875" style="1" customWidth="1"/>
    <col min="9731" max="9732" width="22" style="1" customWidth="1"/>
    <col min="9733" max="9733" width="41.140625" style="1" customWidth="1"/>
    <col min="9734" max="9736" width="0" style="1" hidden="1" customWidth="1"/>
    <col min="9737" max="9737" width="9.140625" style="1" customWidth="1"/>
    <col min="9738" max="9973" width="9.140625" style="1"/>
    <col min="9974" max="9974" width="0" style="1" hidden="1" customWidth="1"/>
    <col min="9975" max="9975" width="7.85546875" style="1" customWidth="1"/>
    <col min="9976" max="9976" width="78.7109375" style="1" customWidth="1"/>
    <col min="9977" max="9977" width="14.28515625" style="1" customWidth="1"/>
    <col min="9978" max="9978" width="31.28515625" style="1" customWidth="1"/>
    <col min="9979" max="9979" width="30" style="1" customWidth="1"/>
    <col min="9980" max="9980" width="26.140625" style="1" customWidth="1"/>
    <col min="9981" max="9981" width="27.28515625" style="1" customWidth="1"/>
    <col min="9982" max="9982" width="19.85546875" style="1" customWidth="1"/>
    <col min="9983" max="9983" width="28.5703125" style="1" customWidth="1"/>
    <col min="9984" max="9984" width="23.7109375" style="1" customWidth="1"/>
    <col min="9985" max="9985" width="18.5703125" style="1" customWidth="1"/>
    <col min="9986" max="9986" width="18.85546875" style="1" customWidth="1"/>
    <col min="9987" max="9988" width="22" style="1" customWidth="1"/>
    <col min="9989" max="9989" width="41.140625" style="1" customWidth="1"/>
    <col min="9990" max="9992" width="0" style="1" hidden="1" customWidth="1"/>
    <col min="9993" max="9993" width="9.140625" style="1" customWidth="1"/>
    <col min="9994" max="10229" width="9.140625" style="1"/>
    <col min="10230" max="10230" width="0" style="1" hidden="1" customWidth="1"/>
    <col min="10231" max="10231" width="7.85546875" style="1" customWidth="1"/>
    <col min="10232" max="10232" width="78.7109375" style="1" customWidth="1"/>
    <col min="10233" max="10233" width="14.28515625" style="1" customWidth="1"/>
    <col min="10234" max="10234" width="31.28515625" style="1" customWidth="1"/>
    <col min="10235" max="10235" width="30" style="1" customWidth="1"/>
    <col min="10236" max="10236" width="26.140625" style="1" customWidth="1"/>
    <col min="10237" max="10237" width="27.28515625" style="1" customWidth="1"/>
    <col min="10238" max="10238" width="19.85546875" style="1" customWidth="1"/>
    <col min="10239" max="10239" width="28.5703125" style="1" customWidth="1"/>
    <col min="10240" max="10240" width="23.7109375" style="1" customWidth="1"/>
    <col min="10241" max="10241" width="18.5703125" style="1" customWidth="1"/>
    <col min="10242" max="10242" width="18.85546875" style="1" customWidth="1"/>
    <col min="10243" max="10244" width="22" style="1" customWidth="1"/>
    <col min="10245" max="10245" width="41.140625" style="1" customWidth="1"/>
    <col min="10246" max="10248" width="0" style="1" hidden="1" customWidth="1"/>
    <col min="10249" max="10249" width="9.140625" style="1" customWidth="1"/>
    <col min="10250" max="10485" width="9.140625" style="1"/>
    <col min="10486" max="10486" width="0" style="1" hidden="1" customWidth="1"/>
    <col min="10487" max="10487" width="7.85546875" style="1" customWidth="1"/>
    <col min="10488" max="10488" width="78.7109375" style="1" customWidth="1"/>
    <col min="10489" max="10489" width="14.28515625" style="1" customWidth="1"/>
    <col min="10490" max="10490" width="31.28515625" style="1" customWidth="1"/>
    <col min="10491" max="10491" width="30" style="1" customWidth="1"/>
    <col min="10492" max="10492" width="26.140625" style="1" customWidth="1"/>
    <col min="10493" max="10493" width="27.28515625" style="1" customWidth="1"/>
    <col min="10494" max="10494" width="19.85546875" style="1" customWidth="1"/>
    <col min="10495" max="10495" width="28.5703125" style="1" customWidth="1"/>
    <col min="10496" max="10496" width="23.7109375" style="1" customWidth="1"/>
    <col min="10497" max="10497" width="18.5703125" style="1" customWidth="1"/>
    <col min="10498" max="10498" width="18.85546875" style="1" customWidth="1"/>
    <col min="10499" max="10500" width="22" style="1" customWidth="1"/>
    <col min="10501" max="10501" width="41.140625" style="1" customWidth="1"/>
    <col min="10502" max="10504" width="0" style="1" hidden="1" customWidth="1"/>
    <col min="10505" max="10505" width="9.140625" style="1" customWidth="1"/>
    <col min="10506" max="10741" width="9.140625" style="1"/>
    <col min="10742" max="10742" width="0" style="1" hidden="1" customWidth="1"/>
    <col min="10743" max="10743" width="7.85546875" style="1" customWidth="1"/>
    <col min="10744" max="10744" width="78.7109375" style="1" customWidth="1"/>
    <col min="10745" max="10745" width="14.28515625" style="1" customWidth="1"/>
    <col min="10746" max="10746" width="31.28515625" style="1" customWidth="1"/>
    <col min="10747" max="10747" width="30" style="1" customWidth="1"/>
    <col min="10748" max="10748" width="26.140625" style="1" customWidth="1"/>
    <col min="10749" max="10749" width="27.28515625" style="1" customWidth="1"/>
    <col min="10750" max="10750" width="19.85546875" style="1" customWidth="1"/>
    <col min="10751" max="10751" width="28.5703125" style="1" customWidth="1"/>
    <col min="10752" max="10752" width="23.7109375" style="1" customWidth="1"/>
    <col min="10753" max="10753" width="18.5703125" style="1" customWidth="1"/>
    <col min="10754" max="10754" width="18.85546875" style="1" customWidth="1"/>
    <col min="10755" max="10756" width="22" style="1" customWidth="1"/>
    <col min="10757" max="10757" width="41.140625" style="1" customWidth="1"/>
    <col min="10758" max="10760" width="0" style="1" hidden="1" customWidth="1"/>
    <col min="10761" max="10761" width="9.140625" style="1" customWidth="1"/>
    <col min="10762" max="10997" width="9.140625" style="1"/>
    <col min="10998" max="10998" width="0" style="1" hidden="1" customWidth="1"/>
    <col min="10999" max="10999" width="7.85546875" style="1" customWidth="1"/>
    <col min="11000" max="11000" width="78.7109375" style="1" customWidth="1"/>
    <col min="11001" max="11001" width="14.28515625" style="1" customWidth="1"/>
    <col min="11002" max="11002" width="31.28515625" style="1" customWidth="1"/>
    <col min="11003" max="11003" width="30" style="1" customWidth="1"/>
    <col min="11004" max="11004" width="26.140625" style="1" customWidth="1"/>
    <col min="11005" max="11005" width="27.28515625" style="1" customWidth="1"/>
    <col min="11006" max="11006" width="19.85546875" style="1" customWidth="1"/>
    <col min="11007" max="11007" width="28.5703125" style="1" customWidth="1"/>
    <col min="11008" max="11008" width="23.7109375" style="1" customWidth="1"/>
    <col min="11009" max="11009" width="18.5703125" style="1" customWidth="1"/>
    <col min="11010" max="11010" width="18.85546875" style="1" customWidth="1"/>
    <col min="11011" max="11012" width="22" style="1" customWidth="1"/>
    <col min="11013" max="11013" width="41.140625" style="1" customWidth="1"/>
    <col min="11014" max="11016" width="0" style="1" hidden="1" customWidth="1"/>
    <col min="11017" max="11017" width="9.140625" style="1" customWidth="1"/>
    <col min="11018" max="11253" width="9.140625" style="1"/>
    <col min="11254" max="11254" width="0" style="1" hidden="1" customWidth="1"/>
    <col min="11255" max="11255" width="7.85546875" style="1" customWidth="1"/>
    <col min="11256" max="11256" width="78.7109375" style="1" customWidth="1"/>
    <col min="11257" max="11257" width="14.28515625" style="1" customWidth="1"/>
    <col min="11258" max="11258" width="31.28515625" style="1" customWidth="1"/>
    <col min="11259" max="11259" width="30" style="1" customWidth="1"/>
    <col min="11260" max="11260" width="26.140625" style="1" customWidth="1"/>
    <col min="11261" max="11261" width="27.28515625" style="1" customWidth="1"/>
    <col min="11262" max="11262" width="19.85546875" style="1" customWidth="1"/>
    <col min="11263" max="11263" width="28.5703125" style="1" customWidth="1"/>
    <col min="11264" max="11264" width="23.7109375" style="1" customWidth="1"/>
    <col min="11265" max="11265" width="18.5703125" style="1" customWidth="1"/>
    <col min="11266" max="11266" width="18.85546875" style="1" customWidth="1"/>
    <col min="11267" max="11268" width="22" style="1" customWidth="1"/>
    <col min="11269" max="11269" width="41.140625" style="1" customWidth="1"/>
    <col min="11270" max="11272" width="0" style="1" hidden="1" customWidth="1"/>
    <col min="11273" max="11273" width="9.140625" style="1" customWidth="1"/>
    <col min="11274" max="11509" width="9.140625" style="1"/>
    <col min="11510" max="11510" width="0" style="1" hidden="1" customWidth="1"/>
    <col min="11511" max="11511" width="7.85546875" style="1" customWidth="1"/>
    <col min="11512" max="11512" width="78.7109375" style="1" customWidth="1"/>
    <col min="11513" max="11513" width="14.28515625" style="1" customWidth="1"/>
    <col min="11514" max="11514" width="31.28515625" style="1" customWidth="1"/>
    <col min="11515" max="11515" width="30" style="1" customWidth="1"/>
    <col min="11516" max="11516" width="26.140625" style="1" customWidth="1"/>
    <col min="11517" max="11517" width="27.28515625" style="1" customWidth="1"/>
    <col min="11518" max="11518" width="19.85546875" style="1" customWidth="1"/>
    <col min="11519" max="11519" width="28.5703125" style="1" customWidth="1"/>
    <col min="11520" max="11520" width="23.7109375" style="1" customWidth="1"/>
    <col min="11521" max="11521" width="18.5703125" style="1" customWidth="1"/>
    <col min="11522" max="11522" width="18.85546875" style="1" customWidth="1"/>
    <col min="11523" max="11524" width="22" style="1" customWidth="1"/>
    <col min="11525" max="11525" width="41.140625" style="1" customWidth="1"/>
    <col min="11526" max="11528" width="0" style="1" hidden="1" customWidth="1"/>
    <col min="11529" max="11529" width="9.140625" style="1" customWidth="1"/>
    <col min="11530" max="11765" width="9.140625" style="1"/>
    <col min="11766" max="11766" width="0" style="1" hidden="1" customWidth="1"/>
    <col min="11767" max="11767" width="7.85546875" style="1" customWidth="1"/>
    <col min="11768" max="11768" width="78.7109375" style="1" customWidth="1"/>
    <col min="11769" max="11769" width="14.28515625" style="1" customWidth="1"/>
    <col min="11770" max="11770" width="31.28515625" style="1" customWidth="1"/>
    <col min="11771" max="11771" width="30" style="1" customWidth="1"/>
    <col min="11772" max="11772" width="26.140625" style="1" customWidth="1"/>
    <col min="11773" max="11773" width="27.28515625" style="1" customWidth="1"/>
    <col min="11774" max="11774" width="19.85546875" style="1" customWidth="1"/>
    <col min="11775" max="11775" width="28.5703125" style="1" customWidth="1"/>
    <col min="11776" max="11776" width="23.7109375" style="1" customWidth="1"/>
    <col min="11777" max="11777" width="18.5703125" style="1" customWidth="1"/>
    <col min="11778" max="11778" width="18.85546875" style="1" customWidth="1"/>
    <col min="11779" max="11780" width="22" style="1" customWidth="1"/>
    <col min="11781" max="11781" width="41.140625" style="1" customWidth="1"/>
    <col min="11782" max="11784" width="0" style="1" hidden="1" customWidth="1"/>
    <col min="11785" max="11785" width="9.140625" style="1" customWidth="1"/>
    <col min="11786" max="12021" width="9.140625" style="1"/>
    <col min="12022" max="12022" width="0" style="1" hidden="1" customWidth="1"/>
    <col min="12023" max="12023" width="7.85546875" style="1" customWidth="1"/>
    <col min="12024" max="12024" width="78.7109375" style="1" customWidth="1"/>
    <col min="12025" max="12025" width="14.28515625" style="1" customWidth="1"/>
    <col min="12026" max="12026" width="31.28515625" style="1" customWidth="1"/>
    <col min="12027" max="12027" width="30" style="1" customWidth="1"/>
    <col min="12028" max="12028" width="26.140625" style="1" customWidth="1"/>
    <col min="12029" max="12029" width="27.28515625" style="1" customWidth="1"/>
    <col min="12030" max="12030" width="19.85546875" style="1" customWidth="1"/>
    <col min="12031" max="12031" width="28.5703125" style="1" customWidth="1"/>
    <col min="12032" max="12032" width="23.7109375" style="1" customWidth="1"/>
    <col min="12033" max="12033" width="18.5703125" style="1" customWidth="1"/>
    <col min="12034" max="12034" width="18.85546875" style="1" customWidth="1"/>
    <col min="12035" max="12036" width="22" style="1" customWidth="1"/>
    <col min="12037" max="12037" width="41.140625" style="1" customWidth="1"/>
    <col min="12038" max="12040" width="0" style="1" hidden="1" customWidth="1"/>
    <col min="12041" max="12041" width="9.140625" style="1" customWidth="1"/>
    <col min="12042" max="12277" width="9.140625" style="1"/>
    <col min="12278" max="12278" width="0" style="1" hidden="1" customWidth="1"/>
    <col min="12279" max="12279" width="7.85546875" style="1" customWidth="1"/>
    <col min="12280" max="12280" width="78.7109375" style="1" customWidth="1"/>
    <col min="12281" max="12281" width="14.28515625" style="1" customWidth="1"/>
    <col min="12282" max="12282" width="31.28515625" style="1" customWidth="1"/>
    <col min="12283" max="12283" width="30" style="1" customWidth="1"/>
    <col min="12284" max="12284" width="26.140625" style="1" customWidth="1"/>
    <col min="12285" max="12285" width="27.28515625" style="1" customWidth="1"/>
    <col min="12286" max="12286" width="19.85546875" style="1" customWidth="1"/>
    <col min="12287" max="12287" width="28.5703125" style="1" customWidth="1"/>
    <col min="12288" max="12288" width="23.7109375" style="1" customWidth="1"/>
    <col min="12289" max="12289" width="18.5703125" style="1" customWidth="1"/>
    <col min="12290" max="12290" width="18.85546875" style="1" customWidth="1"/>
    <col min="12291" max="12292" width="22" style="1" customWidth="1"/>
    <col min="12293" max="12293" width="41.140625" style="1" customWidth="1"/>
    <col min="12294" max="12296" width="0" style="1" hidden="1" customWidth="1"/>
    <col min="12297" max="12297" width="9.140625" style="1" customWidth="1"/>
    <col min="12298" max="12533" width="9.140625" style="1"/>
    <col min="12534" max="12534" width="0" style="1" hidden="1" customWidth="1"/>
    <col min="12535" max="12535" width="7.85546875" style="1" customWidth="1"/>
    <col min="12536" max="12536" width="78.7109375" style="1" customWidth="1"/>
    <col min="12537" max="12537" width="14.28515625" style="1" customWidth="1"/>
    <col min="12538" max="12538" width="31.28515625" style="1" customWidth="1"/>
    <col min="12539" max="12539" width="30" style="1" customWidth="1"/>
    <col min="12540" max="12540" width="26.140625" style="1" customWidth="1"/>
    <col min="12541" max="12541" width="27.28515625" style="1" customWidth="1"/>
    <col min="12542" max="12542" width="19.85546875" style="1" customWidth="1"/>
    <col min="12543" max="12543" width="28.5703125" style="1" customWidth="1"/>
    <col min="12544" max="12544" width="23.7109375" style="1" customWidth="1"/>
    <col min="12545" max="12545" width="18.5703125" style="1" customWidth="1"/>
    <col min="12546" max="12546" width="18.85546875" style="1" customWidth="1"/>
    <col min="12547" max="12548" width="22" style="1" customWidth="1"/>
    <col min="12549" max="12549" width="41.140625" style="1" customWidth="1"/>
    <col min="12550" max="12552" width="0" style="1" hidden="1" customWidth="1"/>
    <col min="12553" max="12553" width="9.140625" style="1" customWidth="1"/>
    <col min="12554" max="12789" width="9.140625" style="1"/>
    <col min="12790" max="12790" width="0" style="1" hidden="1" customWidth="1"/>
    <col min="12791" max="12791" width="7.85546875" style="1" customWidth="1"/>
    <col min="12792" max="12792" width="78.7109375" style="1" customWidth="1"/>
    <col min="12793" max="12793" width="14.28515625" style="1" customWidth="1"/>
    <col min="12794" max="12794" width="31.28515625" style="1" customWidth="1"/>
    <col min="12795" max="12795" width="30" style="1" customWidth="1"/>
    <col min="12796" max="12796" width="26.140625" style="1" customWidth="1"/>
    <col min="12797" max="12797" width="27.28515625" style="1" customWidth="1"/>
    <col min="12798" max="12798" width="19.85546875" style="1" customWidth="1"/>
    <col min="12799" max="12799" width="28.5703125" style="1" customWidth="1"/>
    <col min="12800" max="12800" width="23.7109375" style="1" customWidth="1"/>
    <col min="12801" max="12801" width="18.5703125" style="1" customWidth="1"/>
    <col min="12802" max="12802" width="18.85546875" style="1" customWidth="1"/>
    <col min="12803" max="12804" width="22" style="1" customWidth="1"/>
    <col min="12805" max="12805" width="41.140625" style="1" customWidth="1"/>
    <col min="12806" max="12808" width="0" style="1" hidden="1" customWidth="1"/>
    <col min="12809" max="12809" width="9.140625" style="1" customWidth="1"/>
    <col min="12810" max="13045" width="9.140625" style="1"/>
    <col min="13046" max="13046" width="0" style="1" hidden="1" customWidth="1"/>
    <col min="13047" max="13047" width="7.85546875" style="1" customWidth="1"/>
    <col min="13048" max="13048" width="78.7109375" style="1" customWidth="1"/>
    <col min="13049" max="13049" width="14.28515625" style="1" customWidth="1"/>
    <col min="13050" max="13050" width="31.28515625" style="1" customWidth="1"/>
    <col min="13051" max="13051" width="30" style="1" customWidth="1"/>
    <col min="13052" max="13052" width="26.140625" style="1" customWidth="1"/>
    <col min="13053" max="13053" width="27.28515625" style="1" customWidth="1"/>
    <col min="13054" max="13054" width="19.85546875" style="1" customWidth="1"/>
    <col min="13055" max="13055" width="28.5703125" style="1" customWidth="1"/>
    <col min="13056" max="13056" width="23.7109375" style="1" customWidth="1"/>
    <col min="13057" max="13057" width="18.5703125" style="1" customWidth="1"/>
    <col min="13058" max="13058" width="18.85546875" style="1" customWidth="1"/>
    <col min="13059" max="13060" width="22" style="1" customWidth="1"/>
    <col min="13061" max="13061" width="41.140625" style="1" customWidth="1"/>
    <col min="13062" max="13064" width="0" style="1" hidden="1" customWidth="1"/>
    <col min="13065" max="13065" width="9.140625" style="1" customWidth="1"/>
    <col min="13066" max="13301" width="9.140625" style="1"/>
    <col min="13302" max="13302" width="0" style="1" hidden="1" customWidth="1"/>
    <col min="13303" max="13303" width="7.85546875" style="1" customWidth="1"/>
    <col min="13304" max="13304" width="78.7109375" style="1" customWidth="1"/>
    <col min="13305" max="13305" width="14.28515625" style="1" customWidth="1"/>
    <col min="13306" max="13306" width="31.28515625" style="1" customWidth="1"/>
    <col min="13307" max="13307" width="30" style="1" customWidth="1"/>
    <col min="13308" max="13308" width="26.140625" style="1" customWidth="1"/>
    <col min="13309" max="13309" width="27.28515625" style="1" customWidth="1"/>
    <col min="13310" max="13310" width="19.85546875" style="1" customWidth="1"/>
    <col min="13311" max="13311" width="28.5703125" style="1" customWidth="1"/>
    <col min="13312" max="13312" width="23.7109375" style="1" customWidth="1"/>
    <col min="13313" max="13313" width="18.5703125" style="1" customWidth="1"/>
    <col min="13314" max="13314" width="18.85546875" style="1" customWidth="1"/>
    <col min="13315" max="13316" width="22" style="1" customWidth="1"/>
    <col min="13317" max="13317" width="41.140625" style="1" customWidth="1"/>
    <col min="13318" max="13320" width="0" style="1" hidden="1" customWidth="1"/>
    <col min="13321" max="13321" width="9.140625" style="1" customWidth="1"/>
    <col min="13322" max="13557" width="9.140625" style="1"/>
    <col min="13558" max="13558" width="0" style="1" hidden="1" customWidth="1"/>
    <col min="13559" max="13559" width="7.85546875" style="1" customWidth="1"/>
    <col min="13560" max="13560" width="78.7109375" style="1" customWidth="1"/>
    <col min="13561" max="13561" width="14.28515625" style="1" customWidth="1"/>
    <col min="13562" max="13562" width="31.28515625" style="1" customWidth="1"/>
    <col min="13563" max="13563" width="30" style="1" customWidth="1"/>
    <col min="13564" max="13564" width="26.140625" style="1" customWidth="1"/>
    <col min="13565" max="13565" width="27.28515625" style="1" customWidth="1"/>
    <col min="13566" max="13566" width="19.85546875" style="1" customWidth="1"/>
    <col min="13567" max="13567" width="28.5703125" style="1" customWidth="1"/>
    <col min="13568" max="13568" width="23.7109375" style="1" customWidth="1"/>
    <col min="13569" max="13569" width="18.5703125" style="1" customWidth="1"/>
    <col min="13570" max="13570" width="18.85546875" style="1" customWidth="1"/>
    <col min="13571" max="13572" width="22" style="1" customWidth="1"/>
    <col min="13573" max="13573" width="41.140625" style="1" customWidth="1"/>
    <col min="13574" max="13576" width="0" style="1" hidden="1" customWidth="1"/>
    <col min="13577" max="13577" width="9.140625" style="1" customWidth="1"/>
    <col min="13578" max="13813" width="9.140625" style="1"/>
    <col min="13814" max="13814" width="0" style="1" hidden="1" customWidth="1"/>
    <col min="13815" max="13815" width="7.85546875" style="1" customWidth="1"/>
    <col min="13816" max="13816" width="78.7109375" style="1" customWidth="1"/>
    <col min="13817" max="13817" width="14.28515625" style="1" customWidth="1"/>
    <col min="13818" max="13818" width="31.28515625" style="1" customWidth="1"/>
    <col min="13819" max="13819" width="30" style="1" customWidth="1"/>
    <col min="13820" max="13820" width="26.140625" style="1" customWidth="1"/>
    <col min="13821" max="13821" width="27.28515625" style="1" customWidth="1"/>
    <col min="13822" max="13822" width="19.85546875" style="1" customWidth="1"/>
    <col min="13823" max="13823" width="28.5703125" style="1" customWidth="1"/>
    <col min="13824" max="13824" width="23.7109375" style="1" customWidth="1"/>
    <col min="13825" max="13825" width="18.5703125" style="1" customWidth="1"/>
    <col min="13826" max="13826" width="18.85546875" style="1" customWidth="1"/>
    <col min="13827" max="13828" width="22" style="1" customWidth="1"/>
    <col min="13829" max="13829" width="41.140625" style="1" customWidth="1"/>
    <col min="13830" max="13832" width="0" style="1" hidden="1" customWidth="1"/>
    <col min="13833" max="13833" width="9.140625" style="1" customWidth="1"/>
    <col min="13834" max="14069" width="9.140625" style="1"/>
    <col min="14070" max="14070" width="0" style="1" hidden="1" customWidth="1"/>
    <col min="14071" max="14071" width="7.85546875" style="1" customWidth="1"/>
    <col min="14072" max="14072" width="78.7109375" style="1" customWidth="1"/>
    <col min="14073" max="14073" width="14.28515625" style="1" customWidth="1"/>
    <col min="14074" max="14074" width="31.28515625" style="1" customWidth="1"/>
    <col min="14075" max="14075" width="30" style="1" customWidth="1"/>
    <col min="14076" max="14076" width="26.140625" style="1" customWidth="1"/>
    <col min="14077" max="14077" width="27.28515625" style="1" customWidth="1"/>
    <col min="14078" max="14078" width="19.85546875" style="1" customWidth="1"/>
    <col min="14079" max="14079" width="28.5703125" style="1" customWidth="1"/>
    <col min="14080" max="14080" width="23.7109375" style="1" customWidth="1"/>
    <col min="14081" max="14081" width="18.5703125" style="1" customWidth="1"/>
    <col min="14082" max="14082" width="18.85546875" style="1" customWidth="1"/>
    <col min="14083" max="14084" width="22" style="1" customWidth="1"/>
    <col min="14085" max="14085" width="41.140625" style="1" customWidth="1"/>
    <col min="14086" max="14088" width="0" style="1" hidden="1" customWidth="1"/>
    <col min="14089" max="14089" width="9.140625" style="1" customWidth="1"/>
    <col min="14090" max="14325" width="9.140625" style="1"/>
    <col min="14326" max="14326" width="0" style="1" hidden="1" customWidth="1"/>
    <col min="14327" max="14327" width="7.85546875" style="1" customWidth="1"/>
    <col min="14328" max="14328" width="78.7109375" style="1" customWidth="1"/>
    <col min="14329" max="14329" width="14.28515625" style="1" customWidth="1"/>
    <col min="14330" max="14330" width="31.28515625" style="1" customWidth="1"/>
    <col min="14331" max="14331" width="30" style="1" customWidth="1"/>
    <col min="14332" max="14332" width="26.140625" style="1" customWidth="1"/>
    <col min="14333" max="14333" width="27.28515625" style="1" customWidth="1"/>
    <col min="14334" max="14334" width="19.85546875" style="1" customWidth="1"/>
    <col min="14335" max="14335" width="28.5703125" style="1" customWidth="1"/>
    <col min="14336" max="14336" width="23.7109375" style="1" customWidth="1"/>
    <col min="14337" max="14337" width="18.5703125" style="1" customWidth="1"/>
    <col min="14338" max="14338" width="18.85546875" style="1" customWidth="1"/>
    <col min="14339" max="14340" width="22" style="1" customWidth="1"/>
    <col min="14341" max="14341" width="41.140625" style="1" customWidth="1"/>
    <col min="14342" max="14344" width="0" style="1" hidden="1" customWidth="1"/>
    <col min="14345" max="14345" width="9.140625" style="1" customWidth="1"/>
    <col min="14346" max="14581" width="9.140625" style="1"/>
    <col min="14582" max="14582" width="0" style="1" hidden="1" customWidth="1"/>
    <col min="14583" max="14583" width="7.85546875" style="1" customWidth="1"/>
    <col min="14584" max="14584" width="78.7109375" style="1" customWidth="1"/>
    <col min="14585" max="14585" width="14.28515625" style="1" customWidth="1"/>
    <col min="14586" max="14586" width="31.28515625" style="1" customWidth="1"/>
    <col min="14587" max="14587" width="30" style="1" customWidth="1"/>
    <col min="14588" max="14588" width="26.140625" style="1" customWidth="1"/>
    <col min="14589" max="14589" width="27.28515625" style="1" customWidth="1"/>
    <col min="14590" max="14590" width="19.85546875" style="1" customWidth="1"/>
    <col min="14591" max="14591" width="28.5703125" style="1" customWidth="1"/>
    <col min="14592" max="14592" width="23.7109375" style="1" customWidth="1"/>
    <col min="14593" max="14593" width="18.5703125" style="1" customWidth="1"/>
    <col min="14594" max="14594" width="18.85546875" style="1" customWidth="1"/>
    <col min="14595" max="14596" width="22" style="1" customWidth="1"/>
    <col min="14597" max="14597" width="41.140625" style="1" customWidth="1"/>
    <col min="14598" max="14600" width="0" style="1" hidden="1" customWidth="1"/>
    <col min="14601" max="14601" width="9.140625" style="1" customWidth="1"/>
    <col min="14602" max="14837" width="9.140625" style="1"/>
    <col min="14838" max="14838" width="0" style="1" hidden="1" customWidth="1"/>
    <col min="14839" max="14839" width="7.85546875" style="1" customWidth="1"/>
    <col min="14840" max="14840" width="78.7109375" style="1" customWidth="1"/>
    <col min="14841" max="14841" width="14.28515625" style="1" customWidth="1"/>
    <col min="14842" max="14842" width="31.28515625" style="1" customWidth="1"/>
    <col min="14843" max="14843" width="30" style="1" customWidth="1"/>
    <col min="14844" max="14844" width="26.140625" style="1" customWidth="1"/>
    <col min="14845" max="14845" width="27.28515625" style="1" customWidth="1"/>
    <col min="14846" max="14846" width="19.85546875" style="1" customWidth="1"/>
    <col min="14847" max="14847" width="28.5703125" style="1" customWidth="1"/>
    <col min="14848" max="14848" width="23.7109375" style="1" customWidth="1"/>
    <col min="14849" max="14849" width="18.5703125" style="1" customWidth="1"/>
    <col min="14850" max="14850" width="18.85546875" style="1" customWidth="1"/>
    <col min="14851" max="14852" width="22" style="1" customWidth="1"/>
    <col min="14853" max="14853" width="41.140625" style="1" customWidth="1"/>
    <col min="14854" max="14856" width="0" style="1" hidden="1" customWidth="1"/>
    <col min="14857" max="14857" width="9.140625" style="1" customWidth="1"/>
    <col min="14858" max="15093" width="9.140625" style="1"/>
    <col min="15094" max="15094" width="0" style="1" hidden="1" customWidth="1"/>
    <col min="15095" max="15095" width="7.85546875" style="1" customWidth="1"/>
    <col min="15096" max="15096" width="78.7109375" style="1" customWidth="1"/>
    <col min="15097" max="15097" width="14.28515625" style="1" customWidth="1"/>
    <col min="15098" max="15098" width="31.28515625" style="1" customWidth="1"/>
    <col min="15099" max="15099" width="30" style="1" customWidth="1"/>
    <col min="15100" max="15100" width="26.140625" style="1" customWidth="1"/>
    <col min="15101" max="15101" width="27.28515625" style="1" customWidth="1"/>
    <col min="15102" max="15102" width="19.85546875" style="1" customWidth="1"/>
    <col min="15103" max="15103" width="28.5703125" style="1" customWidth="1"/>
    <col min="15104" max="15104" width="23.7109375" style="1" customWidth="1"/>
    <col min="15105" max="15105" width="18.5703125" style="1" customWidth="1"/>
    <col min="15106" max="15106" width="18.85546875" style="1" customWidth="1"/>
    <col min="15107" max="15108" width="22" style="1" customWidth="1"/>
    <col min="15109" max="15109" width="41.140625" style="1" customWidth="1"/>
    <col min="15110" max="15112" width="0" style="1" hidden="1" customWidth="1"/>
    <col min="15113" max="15113" width="9.140625" style="1" customWidth="1"/>
    <col min="15114" max="15349" width="9.140625" style="1"/>
    <col min="15350" max="15350" width="0" style="1" hidden="1" customWidth="1"/>
    <col min="15351" max="15351" width="7.85546875" style="1" customWidth="1"/>
    <col min="15352" max="15352" width="78.7109375" style="1" customWidth="1"/>
    <col min="15353" max="15353" width="14.28515625" style="1" customWidth="1"/>
    <col min="15354" max="15354" width="31.28515625" style="1" customWidth="1"/>
    <col min="15355" max="15355" width="30" style="1" customWidth="1"/>
    <col min="15356" max="15356" width="26.140625" style="1" customWidth="1"/>
    <col min="15357" max="15357" width="27.28515625" style="1" customWidth="1"/>
    <col min="15358" max="15358" width="19.85546875" style="1" customWidth="1"/>
    <col min="15359" max="15359" width="28.5703125" style="1" customWidth="1"/>
    <col min="15360" max="15360" width="23.7109375" style="1" customWidth="1"/>
    <col min="15361" max="15361" width="18.5703125" style="1" customWidth="1"/>
    <col min="15362" max="15362" width="18.85546875" style="1" customWidth="1"/>
    <col min="15363" max="15364" width="22" style="1" customWidth="1"/>
    <col min="15365" max="15365" width="41.140625" style="1" customWidth="1"/>
    <col min="15366" max="15368" width="0" style="1" hidden="1" customWidth="1"/>
    <col min="15369" max="15369" width="9.140625" style="1" customWidth="1"/>
    <col min="15370" max="15605" width="9.140625" style="1"/>
    <col min="15606" max="15606" width="0" style="1" hidden="1" customWidth="1"/>
    <col min="15607" max="15607" width="7.85546875" style="1" customWidth="1"/>
    <col min="15608" max="15608" width="78.7109375" style="1" customWidth="1"/>
    <col min="15609" max="15609" width="14.28515625" style="1" customWidth="1"/>
    <col min="15610" max="15610" width="31.28515625" style="1" customWidth="1"/>
    <col min="15611" max="15611" width="30" style="1" customWidth="1"/>
    <col min="15612" max="15612" width="26.140625" style="1" customWidth="1"/>
    <col min="15613" max="15613" width="27.28515625" style="1" customWidth="1"/>
    <col min="15614" max="15614" width="19.85546875" style="1" customWidth="1"/>
    <col min="15615" max="15615" width="28.5703125" style="1" customWidth="1"/>
    <col min="15616" max="15616" width="23.7109375" style="1" customWidth="1"/>
    <col min="15617" max="15617" width="18.5703125" style="1" customWidth="1"/>
    <col min="15618" max="15618" width="18.85546875" style="1" customWidth="1"/>
    <col min="15619" max="15620" width="22" style="1" customWidth="1"/>
    <col min="15621" max="15621" width="41.140625" style="1" customWidth="1"/>
    <col min="15622" max="15624" width="0" style="1" hidden="1" customWidth="1"/>
    <col min="15625" max="15625" width="9.140625" style="1" customWidth="1"/>
    <col min="15626" max="15861" width="9.140625" style="1"/>
    <col min="15862" max="15862" width="0" style="1" hidden="1" customWidth="1"/>
    <col min="15863" max="15863" width="7.85546875" style="1" customWidth="1"/>
    <col min="15864" max="15864" width="78.7109375" style="1" customWidth="1"/>
    <col min="15865" max="15865" width="14.28515625" style="1" customWidth="1"/>
    <col min="15866" max="15866" width="31.28515625" style="1" customWidth="1"/>
    <col min="15867" max="15867" width="30" style="1" customWidth="1"/>
    <col min="15868" max="15868" width="26.140625" style="1" customWidth="1"/>
    <col min="15869" max="15869" width="27.28515625" style="1" customWidth="1"/>
    <col min="15870" max="15870" width="19.85546875" style="1" customWidth="1"/>
    <col min="15871" max="15871" width="28.5703125" style="1" customWidth="1"/>
    <col min="15872" max="15872" width="23.7109375" style="1" customWidth="1"/>
    <col min="15873" max="15873" width="18.5703125" style="1" customWidth="1"/>
    <col min="15874" max="15874" width="18.85546875" style="1" customWidth="1"/>
    <col min="15875" max="15876" width="22" style="1" customWidth="1"/>
    <col min="15877" max="15877" width="41.140625" style="1" customWidth="1"/>
    <col min="15878" max="15880" width="0" style="1" hidden="1" customWidth="1"/>
    <col min="15881" max="15881" width="9.140625" style="1" customWidth="1"/>
    <col min="15882" max="16117" width="9.140625" style="1"/>
    <col min="16118" max="16118" width="0" style="1" hidden="1" customWidth="1"/>
    <col min="16119" max="16119" width="7.85546875" style="1" customWidth="1"/>
    <col min="16120" max="16120" width="78.7109375" style="1" customWidth="1"/>
    <col min="16121" max="16121" width="14.28515625" style="1" customWidth="1"/>
    <col min="16122" max="16122" width="31.28515625" style="1" customWidth="1"/>
    <col min="16123" max="16123" width="30" style="1" customWidth="1"/>
    <col min="16124" max="16124" width="26.140625" style="1" customWidth="1"/>
    <col min="16125" max="16125" width="27.28515625" style="1" customWidth="1"/>
    <col min="16126" max="16126" width="19.85546875" style="1" customWidth="1"/>
    <col min="16127" max="16127" width="28.5703125" style="1" customWidth="1"/>
    <col min="16128" max="16128" width="23.7109375" style="1" customWidth="1"/>
    <col min="16129" max="16129" width="18.5703125" style="1" customWidth="1"/>
    <col min="16130" max="16130" width="18.85546875" style="1" customWidth="1"/>
    <col min="16131" max="16132" width="22" style="1" customWidth="1"/>
    <col min="16133" max="16133" width="41.140625" style="1" customWidth="1"/>
    <col min="16134" max="16136" width="0" style="1" hidden="1" customWidth="1"/>
    <col min="16137" max="16137" width="9.140625" style="1" customWidth="1"/>
    <col min="16138" max="16384" width="9.140625" style="1"/>
  </cols>
  <sheetData>
    <row r="1" spans="1:8" ht="46.9" customHeight="1" x14ac:dyDescent="0.25">
      <c r="B1" s="227" t="s">
        <v>344</v>
      </c>
      <c r="C1" s="228"/>
      <c r="D1" s="228"/>
      <c r="E1" s="228"/>
    </row>
    <row r="3" spans="1:8" s="32" customFormat="1" ht="33" customHeight="1" x14ac:dyDescent="0.25">
      <c r="A3" s="36"/>
      <c r="B3" s="186" t="s">
        <v>0</v>
      </c>
      <c r="C3" s="189" t="s">
        <v>1</v>
      </c>
      <c r="D3" s="186" t="s">
        <v>5</v>
      </c>
      <c r="E3" s="186" t="s">
        <v>6</v>
      </c>
      <c r="F3" s="201" t="s">
        <v>7</v>
      </c>
      <c r="G3" s="201" t="s">
        <v>31</v>
      </c>
      <c r="H3" s="183" t="s">
        <v>8</v>
      </c>
    </row>
    <row r="4" spans="1:8" s="32" customFormat="1" ht="30" customHeight="1" x14ac:dyDescent="0.25">
      <c r="A4" s="36"/>
      <c r="B4" s="187"/>
      <c r="C4" s="190"/>
      <c r="D4" s="187"/>
      <c r="E4" s="187"/>
      <c r="F4" s="184"/>
      <c r="G4" s="184"/>
      <c r="H4" s="202"/>
    </row>
    <row r="5" spans="1:8" s="32" customFormat="1" ht="30.75" customHeight="1" x14ac:dyDescent="0.25">
      <c r="A5" s="36"/>
      <c r="B5" s="188"/>
      <c r="C5" s="191"/>
      <c r="D5" s="188"/>
      <c r="E5" s="188"/>
      <c r="F5" s="185"/>
      <c r="G5" s="185"/>
      <c r="H5" s="203"/>
    </row>
    <row r="6" spans="1:8" s="37" customFormat="1" ht="36" customHeight="1" x14ac:dyDescent="0.25">
      <c r="B6" s="38"/>
      <c r="C6" s="38" t="s">
        <v>2</v>
      </c>
      <c r="D6" s="39">
        <f>D7</f>
        <v>46.59</v>
      </c>
      <c r="E6" s="40">
        <f>E7</f>
        <v>486796820.75999999</v>
      </c>
      <c r="F6" s="41"/>
      <c r="G6" s="41"/>
      <c r="H6" s="42"/>
    </row>
    <row r="7" spans="1:8" s="36" customFormat="1" ht="33.75" customHeight="1" x14ac:dyDescent="0.25">
      <c r="B7" s="43"/>
      <c r="C7" s="43" t="s">
        <v>12</v>
      </c>
      <c r="D7" s="44">
        <f>D16+D21+D27+D36+D46+D53+D76+D81+D100</f>
        <v>46.59</v>
      </c>
      <c r="E7" s="45">
        <f>E16+E21+E27+E36+E46+E53+E76+E81+E100</f>
        <v>486796820.75999999</v>
      </c>
      <c r="F7" s="26" t="e">
        <f>F9+F10+#REF!+F29+F30+F31+F32+F33+F34+F35+#REF!+#REF!+#REF!+#REF!+#REF!+#REF!+#REF!+#REF!+#REF!+#REF!+#REF!+#REF!+#REF!+#REF!+#REF!+#REF!+#REF!+F48+#REF!+#REF!+F55+F56+F57+F58+F59+F60+F61+F74+#REF!+#REF!</f>
        <v>#REF!</v>
      </c>
      <c r="G7" s="46"/>
      <c r="H7" s="47" t="e">
        <f>H9+H10+#REF!+H29+H30+H31+H32+H33+H34+H35+#REF!+#REF!+#REF!+#REF!+#REF!+#REF!+#REF!+#REF!+#REF!+#REF!+#REF!+#REF!+#REF!+#REF!+#REF!+#REF!+#REF!+H48+#REF!+#REF!+H55+H56+H57+H58+H59+H60+H61+H74+#REF!+#REF!</f>
        <v>#REF!</v>
      </c>
    </row>
    <row r="8" spans="1:8" s="49" customFormat="1" ht="33.6" customHeight="1" x14ac:dyDescent="0.25">
      <c r="A8" s="193" t="s">
        <v>32</v>
      </c>
      <c r="B8" s="193"/>
      <c r="C8" s="193"/>
      <c r="D8" s="193"/>
      <c r="E8" s="193"/>
      <c r="F8" s="48"/>
      <c r="G8" s="48"/>
      <c r="H8" s="47"/>
    </row>
    <row r="9" spans="1:8" ht="48" customHeight="1" x14ac:dyDescent="0.25">
      <c r="A9" s="4"/>
      <c r="B9" s="33">
        <v>1</v>
      </c>
      <c r="C9" s="14" t="s">
        <v>33</v>
      </c>
      <c r="D9" s="17">
        <v>0.56000000000000005</v>
      </c>
      <c r="E9" s="16">
        <v>27234652.629999999</v>
      </c>
      <c r="F9" s="50"/>
      <c r="G9" s="50"/>
      <c r="H9" s="51"/>
    </row>
    <row r="10" spans="1:8" ht="46.5" customHeight="1" x14ac:dyDescent="0.25">
      <c r="A10" s="4"/>
      <c r="B10" s="33">
        <v>2</v>
      </c>
      <c r="C10" s="14" t="s">
        <v>34</v>
      </c>
      <c r="D10" s="17">
        <v>0.38</v>
      </c>
      <c r="E10" s="16">
        <v>6374446.8099999996</v>
      </c>
      <c r="F10" s="50"/>
      <c r="G10" s="50"/>
      <c r="H10" s="51"/>
    </row>
    <row r="11" spans="1:8" ht="48" customHeight="1" x14ac:dyDescent="0.25">
      <c r="A11" s="4"/>
      <c r="B11" s="33">
        <v>3</v>
      </c>
      <c r="C11" s="14" t="s">
        <v>35</v>
      </c>
      <c r="D11" s="17">
        <v>0.8</v>
      </c>
      <c r="E11" s="16">
        <v>14112731.73</v>
      </c>
      <c r="F11" s="50"/>
      <c r="G11" s="50"/>
      <c r="H11" s="51"/>
    </row>
    <row r="12" spans="1:8" ht="48" customHeight="1" x14ac:dyDescent="0.25">
      <c r="A12" s="4"/>
      <c r="B12" s="33">
        <v>4</v>
      </c>
      <c r="C12" s="14" t="s">
        <v>36</v>
      </c>
      <c r="D12" s="17">
        <v>0.28000000000000003</v>
      </c>
      <c r="E12" s="16">
        <v>5060334.12</v>
      </c>
      <c r="F12" s="50"/>
      <c r="G12" s="50"/>
      <c r="H12" s="51"/>
    </row>
    <row r="13" spans="1:8" ht="64.5" customHeight="1" x14ac:dyDescent="0.25">
      <c r="A13" s="4"/>
      <c r="B13" s="33">
        <v>5</v>
      </c>
      <c r="C13" s="14" t="s">
        <v>37</v>
      </c>
      <c r="D13" s="17">
        <v>0.13</v>
      </c>
      <c r="E13" s="16">
        <v>2165437.54</v>
      </c>
      <c r="F13" s="50"/>
      <c r="G13" s="50"/>
      <c r="H13" s="51"/>
    </row>
    <row r="14" spans="1:8" ht="46.5" customHeight="1" x14ac:dyDescent="0.25">
      <c r="A14" s="4"/>
      <c r="B14" s="33">
        <v>6</v>
      </c>
      <c r="C14" s="14" t="s">
        <v>38</v>
      </c>
      <c r="D14" s="17">
        <v>0.9</v>
      </c>
      <c r="E14" s="16">
        <v>12430549.140000001</v>
      </c>
      <c r="F14" s="50"/>
      <c r="G14" s="50"/>
      <c r="H14" s="51"/>
    </row>
    <row r="15" spans="1:8" ht="48" customHeight="1" x14ac:dyDescent="0.25">
      <c r="A15" s="4"/>
      <c r="B15" s="33">
        <v>7</v>
      </c>
      <c r="C15" s="14" t="s">
        <v>39</v>
      </c>
      <c r="D15" s="17">
        <v>0.81</v>
      </c>
      <c r="E15" s="16">
        <v>3729643.52</v>
      </c>
      <c r="F15" s="50"/>
      <c r="G15" s="50"/>
      <c r="H15" s="51"/>
    </row>
    <row r="16" spans="1:8" ht="27" customHeight="1" x14ac:dyDescent="0.25">
      <c r="A16" s="36"/>
      <c r="B16" s="177" t="s">
        <v>2</v>
      </c>
      <c r="C16" s="196"/>
      <c r="D16" s="21">
        <f>SUM(D9:D15)</f>
        <v>3.86</v>
      </c>
      <c r="E16" s="26">
        <f>SUM(E9:E15)</f>
        <v>71107795.489999995</v>
      </c>
      <c r="F16" s="50"/>
      <c r="G16" s="50"/>
      <c r="H16" s="47"/>
    </row>
    <row r="17" spans="1:8" s="49" customFormat="1" ht="31.9" customHeight="1" x14ac:dyDescent="0.25">
      <c r="A17" s="52"/>
      <c r="B17" s="199" t="s">
        <v>40</v>
      </c>
      <c r="C17" s="200"/>
      <c r="D17" s="200"/>
      <c r="E17" s="200"/>
      <c r="F17" s="48"/>
      <c r="G17" s="48"/>
      <c r="H17" s="47">
        <f>F17+G17</f>
        <v>0</v>
      </c>
    </row>
    <row r="18" spans="1:8" s="54" customFormat="1" ht="45.75" customHeight="1" x14ac:dyDescent="0.25">
      <c r="A18" s="4"/>
      <c r="B18" s="33">
        <v>8</v>
      </c>
      <c r="C18" s="53" t="s">
        <v>41</v>
      </c>
      <c r="D18" s="17">
        <v>0.38</v>
      </c>
      <c r="E18" s="16">
        <v>7740608.79</v>
      </c>
      <c r="F18" s="46"/>
      <c r="G18" s="46"/>
      <c r="H18" s="47">
        <f>F18+G18</f>
        <v>0</v>
      </c>
    </row>
    <row r="19" spans="1:8" s="54" customFormat="1" ht="45" customHeight="1" x14ac:dyDescent="0.25">
      <c r="A19" s="4"/>
      <c r="B19" s="33">
        <v>9</v>
      </c>
      <c r="C19" s="53" t="s">
        <v>42</v>
      </c>
      <c r="D19" s="17">
        <v>0.1</v>
      </c>
      <c r="E19" s="16">
        <v>1167669.1599999999</v>
      </c>
      <c r="F19" s="46"/>
      <c r="G19" s="46"/>
      <c r="H19" s="47"/>
    </row>
    <row r="20" spans="1:8" s="54" customFormat="1" ht="63.75" customHeight="1" x14ac:dyDescent="0.25">
      <c r="A20" s="4"/>
      <c r="B20" s="33">
        <v>10</v>
      </c>
      <c r="C20" s="53" t="s">
        <v>43</v>
      </c>
      <c r="D20" s="17">
        <v>1.5</v>
      </c>
      <c r="E20" s="16">
        <v>19960377.280000001</v>
      </c>
      <c r="F20" s="46"/>
      <c r="G20" s="46"/>
      <c r="H20" s="47"/>
    </row>
    <row r="21" spans="1:8" ht="33" customHeight="1" x14ac:dyDescent="0.25">
      <c r="A21" s="194" t="s">
        <v>2</v>
      </c>
      <c r="B21" s="194"/>
      <c r="C21" s="194"/>
      <c r="D21" s="4">
        <f>SUM(D18:D20)</f>
        <v>1.98</v>
      </c>
      <c r="E21" s="26">
        <f>SUM(E18:E20)</f>
        <v>28868655.23</v>
      </c>
      <c r="F21" s="50"/>
      <c r="G21" s="50"/>
      <c r="H21" s="47">
        <f>F21+G21</f>
        <v>0</v>
      </c>
    </row>
    <row r="22" spans="1:8" s="49" customFormat="1" ht="31.9" customHeight="1" x14ac:dyDescent="0.25">
      <c r="A22" s="52"/>
      <c r="B22" s="199" t="s">
        <v>44</v>
      </c>
      <c r="C22" s="200"/>
      <c r="D22" s="200"/>
      <c r="E22" s="200"/>
      <c r="F22" s="48"/>
      <c r="G22" s="48"/>
      <c r="H22" s="47">
        <f>F22+G22</f>
        <v>0</v>
      </c>
    </row>
    <row r="23" spans="1:8" s="54" customFormat="1" ht="46.5" customHeight="1" x14ac:dyDescent="0.25">
      <c r="A23" s="4"/>
      <c r="B23" s="33">
        <v>11</v>
      </c>
      <c r="C23" s="53" t="s">
        <v>45</v>
      </c>
      <c r="D23" s="17">
        <v>0.72</v>
      </c>
      <c r="E23" s="16">
        <v>8806979.9600000009</v>
      </c>
      <c r="F23" s="46"/>
      <c r="G23" s="46"/>
      <c r="H23" s="47">
        <f>F23+G23</f>
        <v>0</v>
      </c>
    </row>
    <row r="24" spans="1:8" s="54" customFormat="1" ht="46.5" customHeight="1" x14ac:dyDescent="0.25">
      <c r="A24" s="4"/>
      <c r="B24" s="33">
        <v>12</v>
      </c>
      <c r="C24" s="53" t="s">
        <v>46</v>
      </c>
      <c r="D24" s="17">
        <v>0.8</v>
      </c>
      <c r="E24" s="16">
        <v>16033203.85</v>
      </c>
      <c r="F24" s="46"/>
      <c r="G24" s="46"/>
      <c r="H24" s="47"/>
    </row>
    <row r="25" spans="1:8" s="54" customFormat="1" ht="30.75" customHeight="1" x14ac:dyDescent="0.25">
      <c r="A25" s="4"/>
      <c r="B25" s="33">
        <v>13</v>
      </c>
      <c r="C25" s="53" t="s">
        <v>47</v>
      </c>
      <c r="D25" s="17">
        <v>0.43</v>
      </c>
      <c r="E25" s="16">
        <v>4576148.4800000004</v>
      </c>
      <c r="F25" s="46"/>
      <c r="G25" s="46"/>
      <c r="H25" s="47"/>
    </row>
    <row r="26" spans="1:8" s="54" customFormat="1" ht="30.75" customHeight="1" x14ac:dyDescent="0.25">
      <c r="A26" s="4"/>
      <c r="B26" s="33">
        <v>14</v>
      </c>
      <c r="C26" s="53" t="s">
        <v>48</v>
      </c>
      <c r="D26" s="17">
        <v>0.42</v>
      </c>
      <c r="E26" s="16">
        <v>4999375.37</v>
      </c>
      <c r="F26" s="46"/>
      <c r="G26" s="46"/>
      <c r="H26" s="47"/>
    </row>
    <row r="27" spans="1:8" ht="33" customHeight="1" x14ac:dyDescent="0.25">
      <c r="A27" s="194" t="s">
        <v>2</v>
      </c>
      <c r="B27" s="194"/>
      <c r="C27" s="194"/>
      <c r="D27" s="4">
        <f>SUM(D23:D26)</f>
        <v>2.37</v>
      </c>
      <c r="E27" s="26">
        <f>SUM(E23:E26)</f>
        <v>34415707.659999996</v>
      </c>
      <c r="F27" s="50"/>
      <c r="G27" s="50"/>
      <c r="H27" s="47">
        <f>F27+G27</f>
        <v>0</v>
      </c>
    </row>
    <row r="28" spans="1:8" s="49" customFormat="1" ht="34.15" customHeight="1" x14ac:dyDescent="0.25">
      <c r="A28" s="193" t="s">
        <v>49</v>
      </c>
      <c r="B28" s="193"/>
      <c r="C28" s="193"/>
      <c r="D28" s="193"/>
      <c r="E28" s="193"/>
      <c r="F28" s="48"/>
      <c r="G28" s="48"/>
      <c r="H28" s="47"/>
    </row>
    <row r="29" spans="1:8" ht="48.75" customHeight="1" x14ac:dyDescent="0.25">
      <c r="A29" s="4"/>
      <c r="B29" s="33">
        <v>15</v>
      </c>
      <c r="C29" s="55" t="s">
        <v>50</v>
      </c>
      <c r="D29" s="56">
        <v>0.45</v>
      </c>
      <c r="E29" s="16">
        <v>2276258.42</v>
      </c>
      <c r="F29" s="50"/>
      <c r="G29" s="50"/>
      <c r="H29" s="51"/>
    </row>
    <row r="30" spans="1:8" ht="49.5" customHeight="1" x14ac:dyDescent="0.25">
      <c r="A30" s="4"/>
      <c r="B30" s="29">
        <v>16</v>
      </c>
      <c r="C30" s="55" t="s">
        <v>51</v>
      </c>
      <c r="D30" s="56">
        <v>0.45</v>
      </c>
      <c r="E30" s="16">
        <v>2276258.42</v>
      </c>
      <c r="F30" s="50"/>
      <c r="G30" s="50"/>
      <c r="H30" s="51"/>
    </row>
    <row r="31" spans="1:8" ht="88.5" customHeight="1" x14ac:dyDescent="0.25">
      <c r="A31" s="4"/>
      <c r="B31" s="33">
        <v>17</v>
      </c>
      <c r="C31" s="57" t="s">
        <v>52</v>
      </c>
      <c r="D31" s="56">
        <v>0.4</v>
      </c>
      <c r="E31" s="16">
        <v>2026172.28</v>
      </c>
      <c r="F31" s="50"/>
      <c r="G31" s="50"/>
      <c r="H31" s="51"/>
    </row>
    <row r="32" spans="1:8" ht="70.5" customHeight="1" x14ac:dyDescent="0.25">
      <c r="A32" s="4"/>
      <c r="B32" s="33">
        <v>18</v>
      </c>
      <c r="C32" s="55" t="s">
        <v>53</v>
      </c>
      <c r="D32" s="56">
        <v>0.23</v>
      </c>
      <c r="E32" s="16">
        <v>1188620.6100000001</v>
      </c>
      <c r="F32" s="50"/>
      <c r="G32" s="50"/>
      <c r="H32" s="51"/>
    </row>
    <row r="33" spans="1:8" ht="108.75" customHeight="1" x14ac:dyDescent="0.25">
      <c r="A33" s="4"/>
      <c r="B33" s="33">
        <v>19</v>
      </c>
      <c r="C33" s="55" t="s">
        <v>54</v>
      </c>
      <c r="D33" s="56">
        <v>0.91</v>
      </c>
      <c r="E33" s="16">
        <v>15207130.02</v>
      </c>
      <c r="F33" s="50"/>
      <c r="G33" s="50"/>
      <c r="H33" s="51"/>
    </row>
    <row r="34" spans="1:8" ht="65.25" customHeight="1" x14ac:dyDescent="0.25">
      <c r="A34" s="4"/>
      <c r="B34" s="33">
        <v>20</v>
      </c>
      <c r="C34" s="57" t="s">
        <v>55</v>
      </c>
      <c r="D34" s="56">
        <v>1.17</v>
      </c>
      <c r="E34" s="16">
        <v>12680997.93</v>
      </c>
      <c r="F34" s="50"/>
      <c r="G34" s="50"/>
      <c r="H34" s="51"/>
    </row>
    <row r="35" spans="1:8" ht="69.75" customHeight="1" x14ac:dyDescent="0.25">
      <c r="A35" s="4"/>
      <c r="B35" s="33">
        <v>21</v>
      </c>
      <c r="C35" s="55" t="s">
        <v>56</v>
      </c>
      <c r="D35" s="56">
        <v>0.38</v>
      </c>
      <c r="E35" s="16">
        <v>1938879.13</v>
      </c>
      <c r="F35" s="50"/>
      <c r="G35" s="50"/>
      <c r="H35" s="51"/>
    </row>
    <row r="36" spans="1:8" ht="33" customHeight="1" x14ac:dyDescent="0.25">
      <c r="A36" s="194" t="s">
        <v>2</v>
      </c>
      <c r="B36" s="194"/>
      <c r="C36" s="194"/>
      <c r="D36" s="4">
        <f>SUM(D29:D35)</f>
        <v>3.99</v>
      </c>
      <c r="E36" s="26">
        <f>SUM(E29:E35)</f>
        <v>37594316.810000002</v>
      </c>
      <c r="F36" s="50"/>
      <c r="G36" s="50"/>
      <c r="H36" s="47"/>
    </row>
    <row r="37" spans="1:8" s="49" customFormat="1" ht="33" customHeight="1" x14ac:dyDescent="0.25">
      <c r="A37" s="193" t="s">
        <v>57</v>
      </c>
      <c r="B37" s="193"/>
      <c r="C37" s="193"/>
      <c r="D37" s="193"/>
      <c r="E37" s="193"/>
      <c r="F37" s="48"/>
      <c r="G37" s="48"/>
      <c r="H37" s="58"/>
    </row>
    <row r="38" spans="1:8" ht="67.5" customHeight="1" x14ac:dyDescent="0.25">
      <c r="A38" s="4"/>
      <c r="B38" s="33">
        <v>22</v>
      </c>
      <c r="C38" s="53" t="s">
        <v>58</v>
      </c>
      <c r="D38" s="17">
        <v>2.2999999999999998</v>
      </c>
      <c r="E38" s="16">
        <v>31285957.649999999</v>
      </c>
      <c r="F38" s="50"/>
      <c r="G38" s="50"/>
      <c r="H38" s="51"/>
    </row>
    <row r="39" spans="1:8" ht="44.25" customHeight="1" x14ac:dyDescent="0.25">
      <c r="A39" s="4"/>
      <c r="B39" s="33">
        <v>23</v>
      </c>
      <c r="C39" s="53" t="s">
        <v>59</v>
      </c>
      <c r="D39" s="17">
        <v>1.8</v>
      </c>
      <c r="E39" s="16">
        <v>11489646.310000001</v>
      </c>
      <c r="F39" s="50"/>
      <c r="G39" s="50"/>
      <c r="H39" s="51"/>
    </row>
    <row r="40" spans="1:8" ht="64.900000000000006" customHeight="1" x14ac:dyDescent="0.25">
      <c r="A40" s="4"/>
      <c r="B40" s="33">
        <v>24</v>
      </c>
      <c r="C40" s="53" t="s">
        <v>60</v>
      </c>
      <c r="D40" s="17">
        <v>0.63</v>
      </c>
      <c r="E40" s="16">
        <v>3982993.32</v>
      </c>
      <c r="F40" s="50"/>
      <c r="G40" s="50"/>
      <c r="H40" s="51"/>
    </row>
    <row r="41" spans="1:8" ht="48.75" customHeight="1" x14ac:dyDescent="0.25">
      <c r="A41" s="4"/>
      <c r="B41" s="29">
        <v>25</v>
      </c>
      <c r="C41" s="59" t="s">
        <v>61</v>
      </c>
      <c r="D41" s="60">
        <v>0.55000000000000004</v>
      </c>
      <c r="E41" s="15">
        <v>11819925.189999999</v>
      </c>
      <c r="F41" s="50"/>
      <c r="G41" s="50"/>
      <c r="H41" s="51"/>
    </row>
    <row r="42" spans="1:8" ht="62.25" customHeight="1" x14ac:dyDescent="0.25">
      <c r="A42" s="4"/>
      <c r="B42" s="29">
        <v>26</v>
      </c>
      <c r="C42" s="53" t="s">
        <v>62</v>
      </c>
      <c r="D42" s="60">
        <v>0.4</v>
      </c>
      <c r="E42" s="15">
        <v>2528884.59</v>
      </c>
      <c r="F42" s="50"/>
      <c r="G42" s="50"/>
      <c r="H42" s="51"/>
    </row>
    <row r="43" spans="1:8" ht="66.75" customHeight="1" x14ac:dyDescent="0.25">
      <c r="A43" s="4"/>
      <c r="B43" s="29">
        <v>27</v>
      </c>
      <c r="C43" s="53" t="s">
        <v>63</v>
      </c>
      <c r="D43" s="60">
        <v>0.48</v>
      </c>
      <c r="E43" s="15">
        <v>3422783.27</v>
      </c>
      <c r="F43" s="50"/>
      <c r="G43" s="50"/>
      <c r="H43" s="51"/>
    </row>
    <row r="44" spans="1:8" ht="65.25" customHeight="1" x14ac:dyDescent="0.25">
      <c r="A44" s="4"/>
      <c r="B44" s="33">
        <v>28</v>
      </c>
      <c r="C44" s="53" t="s">
        <v>64</v>
      </c>
      <c r="D44" s="17">
        <v>0.66</v>
      </c>
      <c r="E44" s="16">
        <v>4172659.58</v>
      </c>
      <c r="F44" s="50"/>
      <c r="G44" s="50"/>
      <c r="H44" s="51"/>
    </row>
    <row r="45" spans="1:8" ht="63.75" customHeight="1" x14ac:dyDescent="0.25">
      <c r="A45" s="4"/>
      <c r="B45" s="33">
        <v>29</v>
      </c>
      <c r="C45" s="53" t="s">
        <v>65</v>
      </c>
      <c r="D45" s="17">
        <v>0.74</v>
      </c>
      <c r="E45" s="16">
        <v>5265357.91</v>
      </c>
      <c r="F45" s="50"/>
      <c r="G45" s="50"/>
      <c r="H45" s="51"/>
    </row>
    <row r="46" spans="1:8" ht="29.45" customHeight="1" x14ac:dyDescent="0.25">
      <c r="A46" s="194" t="s">
        <v>2</v>
      </c>
      <c r="B46" s="194"/>
      <c r="C46" s="194"/>
      <c r="D46" s="4">
        <f>SUM(D38:D45)</f>
        <v>7.56</v>
      </c>
      <c r="E46" s="26">
        <f>SUM(E38:E45)</f>
        <v>73968207.819999993</v>
      </c>
      <c r="F46" s="50"/>
      <c r="G46" s="50"/>
      <c r="H46" s="47"/>
    </row>
    <row r="47" spans="1:8" s="49" customFormat="1" ht="33" customHeight="1" x14ac:dyDescent="0.25">
      <c r="A47" s="193" t="s">
        <v>66</v>
      </c>
      <c r="B47" s="193"/>
      <c r="C47" s="193"/>
      <c r="D47" s="193"/>
      <c r="E47" s="193"/>
      <c r="F47" s="48"/>
      <c r="G47" s="48"/>
      <c r="H47" s="58"/>
    </row>
    <row r="48" spans="1:8" ht="49.5" customHeight="1" x14ac:dyDescent="0.25">
      <c r="A48" s="4"/>
      <c r="B48" s="33">
        <v>30</v>
      </c>
      <c r="C48" s="53" t="s">
        <v>67</v>
      </c>
      <c r="D48" s="17">
        <v>0.14000000000000001</v>
      </c>
      <c r="E48" s="16">
        <v>2272669.69</v>
      </c>
      <c r="F48" s="50"/>
      <c r="G48" s="50"/>
      <c r="H48" s="51"/>
    </row>
    <row r="49" spans="1:8" ht="65.25" customHeight="1" x14ac:dyDescent="0.25">
      <c r="A49" s="4"/>
      <c r="B49" s="33">
        <v>31</v>
      </c>
      <c r="C49" s="53" t="s">
        <v>68</v>
      </c>
      <c r="D49" s="17">
        <v>0.2</v>
      </c>
      <c r="E49" s="16">
        <v>3310354.26</v>
      </c>
      <c r="F49" s="50"/>
      <c r="G49" s="50"/>
      <c r="H49" s="51"/>
    </row>
    <row r="50" spans="1:8" ht="49.5" customHeight="1" x14ac:dyDescent="0.25">
      <c r="A50" s="4"/>
      <c r="B50" s="33">
        <v>32</v>
      </c>
      <c r="C50" s="53" t="s">
        <v>69</v>
      </c>
      <c r="D50" s="17">
        <v>0.81</v>
      </c>
      <c r="E50" s="16">
        <v>9910435.3300000001</v>
      </c>
      <c r="F50" s="50"/>
      <c r="G50" s="50"/>
      <c r="H50" s="51"/>
    </row>
    <row r="51" spans="1:8" s="62" customFormat="1" ht="45.75" customHeight="1" x14ac:dyDescent="0.25">
      <c r="A51" s="61"/>
      <c r="B51" s="29">
        <v>33</v>
      </c>
      <c r="C51" s="59" t="s">
        <v>70</v>
      </c>
      <c r="D51" s="60">
        <v>0.22</v>
      </c>
      <c r="E51" s="15">
        <v>3562164.32</v>
      </c>
      <c r="F51" s="12"/>
      <c r="G51" s="12"/>
      <c r="H51" s="51"/>
    </row>
    <row r="52" spans="1:8" ht="68.25" customHeight="1" x14ac:dyDescent="0.25">
      <c r="A52" s="4"/>
      <c r="B52" s="33">
        <v>34</v>
      </c>
      <c r="C52" s="63" t="s">
        <v>71</v>
      </c>
      <c r="D52" s="17">
        <v>0.34</v>
      </c>
      <c r="E52" s="16">
        <v>4438170.12</v>
      </c>
      <c r="F52" s="50"/>
      <c r="G52" s="50"/>
      <c r="H52" s="51"/>
    </row>
    <row r="53" spans="1:8" ht="29.45" customHeight="1" x14ac:dyDescent="0.25">
      <c r="A53" s="194" t="s">
        <v>2</v>
      </c>
      <c r="B53" s="194"/>
      <c r="C53" s="194"/>
      <c r="D53" s="4">
        <f>SUM(D48:D52)</f>
        <v>1.71</v>
      </c>
      <c r="E53" s="26">
        <f>SUM(E48:E52)</f>
        <v>23493793.719999999</v>
      </c>
      <c r="F53" s="50"/>
      <c r="G53" s="50"/>
      <c r="H53" s="47"/>
    </row>
    <row r="54" spans="1:8" s="49" customFormat="1" ht="34.15" customHeight="1" x14ac:dyDescent="0.25">
      <c r="A54" s="193" t="s">
        <v>72</v>
      </c>
      <c r="B54" s="193"/>
      <c r="C54" s="193"/>
      <c r="D54" s="193"/>
      <c r="E54" s="193"/>
      <c r="F54" s="48"/>
      <c r="G54" s="48"/>
      <c r="H54" s="58"/>
    </row>
    <row r="55" spans="1:8" ht="66.75" customHeight="1" x14ac:dyDescent="0.25">
      <c r="A55" s="4"/>
      <c r="B55" s="33">
        <v>35</v>
      </c>
      <c r="C55" s="14" t="s">
        <v>73</v>
      </c>
      <c r="D55" s="17">
        <v>0.6</v>
      </c>
      <c r="E55" s="16">
        <v>856170.1</v>
      </c>
      <c r="F55" s="50"/>
      <c r="G55" s="50"/>
      <c r="H55" s="51"/>
    </row>
    <row r="56" spans="1:8" s="62" customFormat="1" ht="62.45" customHeight="1" x14ac:dyDescent="0.25">
      <c r="A56" s="61"/>
      <c r="B56" s="29">
        <v>36</v>
      </c>
      <c r="C56" s="64" t="s">
        <v>74</v>
      </c>
      <c r="D56" s="60">
        <v>1.05</v>
      </c>
      <c r="E56" s="15">
        <v>2623851.17</v>
      </c>
      <c r="F56" s="12"/>
      <c r="G56" s="12"/>
      <c r="H56" s="51"/>
    </row>
    <row r="57" spans="1:8" s="62" customFormat="1" ht="64.5" customHeight="1" x14ac:dyDescent="0.25">
      <c r="A57" s="61"/>
      <c r="B57" s="29">
        <v>37</v>
      </c>
      <c r="C57" s="64" t="s">
        <v>75</v>
      </c>
      <c r="D57" s="60">
        <v>0.87</v>
      </c>
      <c r="E57" s="15">
        <v>1952642.5</v>
      </c>
      <c r="F57" s="12"/>
      <c r="G57" s="12"/>
      <c r="H57" s="51"/>
    </row>
    <row r="58" spans="1:8" ht="66" customHeight="1" x14ac:dyDescent="0.25">
      <c r="A58" s="4"/>
      <c r="B58" s="33">
        <v>38</v>
      </c>
      <c r="C58" s="64" t="s">
        <v>76</v>
      </c>
      <c r="D58" s="17">
        <v>1.2</v>
      </c>
      <c r="E58" s="16">
        <v>6204103.3600000003</v>
      </c>
      <c r="F58" s="50"/>
      <c r="G58" s="50"/>
      <c r="H58" s="51"/>
    </row>
    <row r="59" spans="1:8" s="62" customFormat="1" ht="67.5" customHeight="1" x14ac:dyDescent="0.25">
      <c r="A59" s="61"/>
      <c r="B59" s="29">
        <v>39</v>
      </c>
      <c r="C59" s="64" t="s">
        <v>77</v>
      </c>
      <c r="D59" s="60">
        <v>2.5499999999999998</v>
      </c>
      <c r="E59" s="15">
        <v>4243613.01</v>
      </c>
      <c r="F59" s="12"/>
      <c r="G59" s="12"/>
      <c r="H59" s="51"/>
    </row>
    <row r="60" spans="1:8" s="62" customFormat="1" ht="65.25" customHeight="1" x14ac:dyDescent="0.25">
      <c r="A60" s="61"/>
      <c r="B60" s="29">
        <v>40</v>
      </c>
      <c r="C60" s="64" t="s">
        <v>78</v>
      </c>
      <c r="D60" s="60">
        <v>0.8</v>
      </c>
      <c r="E60" s="15">
        <v>4136068.89</v>
      </c>
      <c r="F60" s="12"/>
      <c r="G60" s="12"/>
      <c r="H60" s="51"/>
    </row>
    <row r="61" spans="1:8" ht="66" customHeight="1" x14ac:dyDescent="0.25">
      <c r="A61" s="4"/>
      <c r="B61" s="33">
        <v>41</v>
      </c>
      <c r="C61" s="64" t="s">
        <v>79</v>
      </c>
      <c r="D61" s="17">
        <v>1.2</v>
      </c>
      <c r="E61" s="16">
        <v>4475377.97</v>
      </c>
      <c r="F61" s="12"/>
      <c r="G61" s="50"/>
      <c r="H61" s="51"/>
    </row>
    <row r="62" spans="1:8" ht="70.5" customHeight="1" x14ac:dyDescent="0.25">
      <c r="A62" s="4"/>
      <c r="B62" s="33">
        <v>42</v>
      </c>
      <c r="C62" s="14" t="s">
        <v>80</v>
      </c>
      <c r="D62" s="17">
        <v>0.5</v>
      </c>
      <c r="E62" s="16">
        <v>7687290.5199999996</v>
      </c>
      <c r="F62" s="12"/>
      <c r="G62" s="50"/>
      <c r="H62" s="51"/>
    </row>
    <row r="63" spans="1:8" ht="69" customHeight="1" x14ac:dyDescent="0.25">
      <c r="A63" s="4"/>
      <c r="B63" s="33">
        <v>43</v>
      </c>
      <c r="C63" s="64" t="s">
        <v>81</v>
      </c>
      <c r="D63" s="17">
        <v>0.45</v>
      </c>
      <c r="E63" s="16">
        <v>1992699.79</v>
      </c>
      <c r="F63" s="12"/>
      <c r="G63" s="50"/>
      <c r="H63" s="51"/>
    </row>
    <row r="64" spans="1:8" ht="66" customHeight="1" x14ac:dyDescent="0.25">
      <c r="A64" s="4"/>
      <c r="B64" s="33">
        <v>44</v>
      </c>
      <c r="C64" s="64" t="s">
        <v>82</v>
      </c>
      <c r="D64" s="17">
        <v>0.47</v>
      </c>
      <c r="E64" s="16">
        <v>2500280.3199999998</v>
      </c>
      <c r="F64" s="12"/>
      <c r="G64" s="50"/>
      <c r="H64" s="51"/>
    </row>
    <row r="65" spans="1:8" ht="66" customHeight="1" x14ac:dyDescent="0.25">
      <c r="A65" s="4"/>
      <c r="B65" s="33">
        <v>45</v>
      </c>
      <c r="C65" s="64" t="s">
        <v>83</v>
      </c>
      <c r="D65" s="17">
        <v>1.02</v>
      </c>
      <c r="E65" s="16">
        <v>5332879.18</v>
      </c>
      <c r="F65" s="12"/>
      <c r="G65" s="50"/>
      <c r="H65" s="51"/>
    </row>
    <row r="66" spans="1:8" ht="66" customHeight="1" x14ac:dyDescent="0.25">
      <c r="A66" s="4"/>
      <c r="B66" s="33">
        <v>46</v>
      </c>
      <c r="C66" s="14" t="s">
        <v>84</v>
      </c>
      <c r="D66" s="17">
        <v>0.41</v>
      </c>
      <c r="E66" s="16">
        <v>2799935</v>
      </c>
      <c r="F66" s="12"/>
      <c r="G66" s="50"/>
      <c r="H66" s="51"/>
    </row>
    <row r="67" spans="1:8" ht="66" customHeight="1" x14ac:dyDescent="0.25">
      <c r="A67" s="4"/>
      <c r="B67" s="33">
        <v>47</v>
      </c>
      <c r="C67" s="64" t="s">
        <v>85</v>
      </c>
      <c r="D67" s="17">
        <v>0.65</v>
      </c>
      <c r="E67" s="16">
        <v>2896057.07</v>
      </c>
      <c r="F67" s="12"/>
      <c r="G67" s="50"/>
      <c r="H67" s="51"/>
    </row>
    <row r="68" spans="1:8" ht="66" customHeight="1" x14ac:dyDescent="0.25">
      <c r="A68" s="4"/>
      <c r="B68" s="33">
        <v>48</v>
      </c>
      <c r="C68" s="64" t="s">
        <v>86</v>
      </c>
      <c r="D68" s="17">
        <v>0.6</v>
      </c>
      <c r="E68" s="16">
        <v>3102051.74</v>
      </c>
      <c r="F68" s="12"/>
      <c r="G68" s="50"/>
      <c r="H68" s="51"/>
    </row>
    <row r="69" spans="1:8" ht="66" customHeight="1" x14ac:dyDescent="0.25">
      <c r="A69" s="4"/>
      <c r="B69" s="33">
        <v>49</v>
      </c>
      <c r="C69" s="14" t="s">
        <v>87</v>
      </c>
      <c r="D69" s="17">
        <v>0.2</v>
      </c>
      <c r="E69" s="16">
        <v>777400.08</v>
      </c>
      <c r="F69" s="12"/>
      <c r="G69" s="50"/>
      <c r="H69" s="51"/>
    </row>
    <row r="70" spans="1:8" ht="66" customHeight="1" x14ac:dyDescent="0.25">
      <c r="A70" s="4"/>
      <c r="B70" s="33">
        <v>50</v>
      </c>
      <c r="C70" s="64" t="s">
        <v>88</v>
      </c>
      <c r="D70" s="17">
        <v>0.8</v>
      </c>
      <c r="E70" s="16">
        <v>4136068.89</v>
      </c>
      <c r="F70" s="12"/>
      <c r="G70" s="50"/>
      <c r="H70" s="51"/>
    </row>
    <row r="71" spans="1:8" ht="70.5" customHeight="1" x14ac:dyDescent="0.25">
      <c r="A71" s="4"/>
      <c r="B71" s="33">
        <v>51</v>
      </c>
      <c r="C71" s="14" t="s">
        <v>89</v>
      </c>
      <c r="D71" s="17">
        <v>0.5</v>
      </c>
      <c r="E71" s="16">
        <v>2337886.89</v>
      </c>
      <c r="F71" s="12"/>
      <c r="G71" s="50"/>
      <c r="H71" s="51"/>
    </row>
    <row r="72" spans="1:8" ht="66" customHeight="1" x14ac:dyDescent="0.25">
      <c r="A72" s="4"/>
      <c r="B72" s="33">
        <v>52</v>
      </c>
      <c r="C72" s="64" t="s">
        <v>90</v>
      </c>
      <c r="D72" s="17">
        <v>0.35</v>
      </c>
      <c r="E72" s="16">
        <v>892912.74</v>
      </c>
      <c r="F72" s="12"/>
      <c r="G72" s="50"/>
      <c r="H72" s="51"/>
    </row>
    <row r="73" spans="1:8" ht="70.5" customHeight="1" x14ac:dyDescent="0.25">
      <c r="A73" s="4"/>
      <c r="B73" s="33">
        <v>53</v>
      </c>
      <c r="C73" s="14" t="s">
        <v>91</v>
      </c>
      <c r="D73" s="17">
        <v>0.5</v>
      </c>
      <c r="E73" s="16">
        <v>7051353.0800000001</v>
      </c>
      <c r="F73" s="12"/>
      <c r="G73" s="50"/>
      <c r="H73" s="51"/>
    </row>
    <row r="74" spans="1:8" ht="68.25" customHeight="1" x14ac:dyDescent="0.25">
      <c r="A74" s="4"/>
      <c r="B74" s="33">
        <v>54</v>
      </c>
      <c r="C74" s="64" t="s">
        <v>92</v>
      </c>
      <c r="D74" s="65">
        <v>0.43</v>
      </c>
      <c r="E74" s="16">
        <v>4367501.7300000004</v>
      </c>
      <c r="F74" s="50"/>
      <c r="G74" s="50"/>
      <c r="H74" s="51"/>
    </row>
    <row r="75" spans="1:8" ht="70.5" customHeight="1" x14ac:dyDescent="0.25">
      <c r="A75" s="4"/>
      <c r="B75" s="33">
        <v>55</v>
      </c>
      <c r="C75" s="64" t="s">
        <v>93</v>
      </c>
      <c r="D75" s="17">
        <v>0.3</v>
      </c>
      <c r="E75" s="16">
        <v>3142129.75</v>
      </c>
      <c r="F75" s="50"/>
      <c r="G75" s="50"/>
      <c r="H75" s="51"/>
    </row>
    <row r="76" spans="1:8" ht="30.6" customHeight="1" x14ac:dyDescent="0.25">
      <c r="A76" s="194" t="s">
        <v>2</v>
      </c>
      <c r="B76" s="194"/>
      <c r="C76" s="194"/>
      <c r="D76" s="4">
        <f>SUM(D55:D75)</f>
        <v>15.45</v>
      </c>
      <c r="E76" s="26">
        <f>SUM(E55:E75)</f>
        <v>73508273.780000001</v>
      </c>
      <c r="F76" s="50"/>
      <c r="G76" s="50"/>
      <c r="H76" s="47">
        <f>F76+G76</f>
        <v>0</v>
      </c>
    </row>
    <row r="77" spans="1:8" s="67" customFormat="1" ht="31.15" customHeight="1" x14ac:dyDescent="0.25">
      <c r="A77" s="195" t="s">
        <v>94</v>
      </c>
      <c r="B77" s="193"/>
      <c r="C77" s="193"/>
      <c r="D77" s="193"/>
      <c r="E77" s="193"/>
      <c r="F77" s="66"/>
      <c r="G77" s="66"/>
      <c r="H77" s="58"/>
    </row>
    <row r="78" spans="1:8" ht="87" customHeight="1" x14ac:dyDescent="0.25">
      <c r="A78" s="4"/>
      <c r="B78" s="33">
        <v>56</v>
      </c>
      <c r="C78" s="55" t="s">
        <v>95</v>
      </c>
      <c r="D78" s="68">
        <v>1</v>
      </c>
      <c r="E78" s="16">
        <v>35644595.549999997</v>
      </c>
      <c r="F78" s="50"/>
      <c r="G78" s="50"/>
      <c r="H78" s="69"/>
    </row>
    <row r="79" spans="1:8" ht="69.75" customHeight="1" x14ac:dyDescent="0.25">
      <c r="A79" s="4"/>
      <c r="B79" s="33">
        <v>57</v>
      </c>
      <c r="C79" s="55" t="s">
        <v>96</v>
      </c>
      <c r="D79" s="56">
        <v>0.78</v>
      </c>
      <c r="E79" s="16">
        <v>35301446.520000003</v>
      </c>
      <c r="F79" s="50"/>
      <c r="G79" s="50"/>
      <c r="H79" s="69"/>
    </row>
    <row r="80" spans="1:8" ht="88.5" customHeight="1" x14ac:dyDescent="0.25">
      <c r="A80" s="4"/>
      <c r="B80" s="33">
        <v>58</v>
      </c>
      <c r="C80" s="55" t="s">
        <v>97</v>
      </c>
      <c r="D80" s="56">
        <v>0.79</v>
      </c>
      <c r="E80" s="16">
        <v>24923255.050000001</v>
      </c>
      <c r="F80" s="50"/>
      <c r="G80" s="50"/>
      <c r="H80" s="69"/>
    </row>
    <row r="81" spans="1:8" s="32" customFormat="1" ht="33" customHeight="1" x14ac:dyDescent="0.25">
      <c r="A81" s="36"/>
      <c r="B81" s="177" t="s">
        <v>2</v>
      </c>
      <c r="C81" s="196"/>
      <c r="D81" s="35">
        <f>SUM(D78:D80)</f>
        <v>2.57</v>
      </c>
      <c r="E81" s="26">
        <f>SUM(E78:E80)</f>
        <v>95869297.120000005</v>
      </c>
      <c r="F81" s="70"/>
      <c r="G81" s="70"/>
      <c r="H81" s="47"/>
    </row>
    <row r="82" spans="1:8" s="49" customFormat="1" ht="37.9" customHeight="1" x14ac:dyDescent="0.25">
      <c r="A82" s="193" t="s">
        <v>98</v>
      </c>
      <c r="B82" s="193"/>
      <c r="C82" s="193"/>
      <c r="D82" s="193"/>
      <c r="E82" s="193"/>
      <c r="F82" s="48"/>
      <c r="G82" s="48"/>
      <c r="H82" s="47"/>
    </row>
    <row r="83" spans="1:8" ht="86.25" customHeight="1" x14ac:dyDescent="0.25">
      <c r="A83" s="4"/>
      <c r="B83" s="33">
        <v>59</v>
      </c>
      <c r="C83" s="55" t="s">
        <v>99</v>
      </c>
      <c r="D83" s="56">
        <v>0.55000000000000004</v>
      </c>
      <c r="E83" s="16">
        <v>304427.94</v>
      </c>
      <c r="F83" s="50"/>
      <c r="G83" s="50"/>
      <c r="H83" s="51"/>
    </row>
    <row r="84" spans="1:8" ht="70.5" customHeight="1" x14ac:dyDescent="0.25">
      <c r="A84" s="4"/>
      <c r="B84" s="33">
        <v>60</v>
      </c>
      <c r="C84" s="55" t="s">
        <v>100</v>
      </c>
      <c r="D84" s="56">
        <v>0.32</v>
      </c>
      <c r="E84" s="16">
        <v>2544988.06</v>
      </c>
      <c r="F84" s="50"/>
      <c r="G84" s="50"/>
      <c r="H84" s="51"/>
    </row>
    <row r="85" spans="1:8" ht="48.75" customHeight="1" x14ac:dyDescent="0.25">
      <c r="A85" s="4"/>
      <c r="B85" s="33">
        <v>61</v>
      </c>
      <c r="C85" s="55" t="s">
        <v>101</v>
      </c>
      <c r="D85" s="56">
        <v>0.2</v>
      </c>
      <c r="E85" s="16">
        <v>1340826.6499999999</v>
      </c>
      <c r="F85" s="50"/>
      <c r="G85" s="50"/>
      <c r="H85" s="51"/>
    </row>
    <row r="86" spans="1:8" ht="66.75" customHeight="1" x14ac:dyDescent="0.25">
      <c r="A86" s="4"/>
      <c r="B86" s="33">
        <v>62</v>
      </c>
      <c r="C86" s="55" t="s">
        <v>102</v>
      </c>
      <c r="D86" s="56">
        <v>0.1</v>
      </c>
      <c r="E86" s="16">
        <v>779262.07</v>
      </c>
      <c r="F86" s="50"/>
      <c r="G86" s="50"/>
      <c r="H86" s="51"/>
    </row>
    <row r="87" spans="1:8" ht="48.75" customHeight="1" x14ac:dyDescent="0.25">
      <c r="A87" s="4"/>
      <c r="B87" s="33">
        <v>63</v>
      </c>
      <c r="C87" s="55" t="s">
        <v>103</v>
      </c>
      <c r="D87" s="56">
        <v>0.1</v>
      </c>
      <c r="E87" s="16">
        <v>670413.24</v>
      </c>
      <c r="F87" s="50"/>
      <c r="G87" s="50"/>
      <c r="H87" s="51"/>
    </row>
    <row r="88" spans="1:8" ht="43.9" customHeight="1" x14ac:dyDescent="0.25">
      <c r="A88" s="4"/>
      <c r="B88" s="33">
        <v>64</v>
      </c>
      <c r="C88" s="55" t="s">
        <v>104</v>
      </c>
      <c r="D88" s="56">
        <v>0.3</v>
      </c>
      <c r="E88" s="16">
        <v>2011239.92</v>
      </c>
      <c r="F88" s="50"/>
      <c r="G88" s="50"/>
      <c r="H88" s="51"/>
    </row>
    <row r="89" spans="1:8" ht="64.5" customHeight="1" x14ac:dyDescent="0.25">
      <c r="A89" s="4"/>
      <c r="B89" s="33">
        <v>65</v>
      </c>
      <c r="C89" s="55" t="s">
        <v>105</v>
      </c>
      <c r="D89" s="56">
        <v>0.23</v>
      </c>
      <c r="E89" s="16">
        <v>1792883.16</v>
      </c>
      <c r="F89" s="50"/>
      <c r="G89" s="50"/>
      <c r="H89" s="51"/>
    </row>
    <row r="90" spans="1:8" ht="64.5" customHeight="1" x14ac:dyDescent="0.25">
      <c r="A90" s="4"/>
      <c r="B90" s="33">
        <v>66</v>
      </c>
      <c r="C90" s="55" t="s">
        <v>106</v>
      </c>
      <c r="D90" s="56">
        <v>0.23</v>
      </c>
      <c r="E90" s="16">
        <v>1927961.34</v>
      </c>
      <c r="F90" s="50"/>
      <c r="G90" s="50"/>
      <c r="H90" s="51"/>
    </row>
    <row r="91" spans="1:8" ht="43.15" customHeight="1" x14ac:dyDescent="0.25">
      <c r="A91" s="4"/>
      <c r="B91" s="33">
        <v>67</v>
      </c>
      <c r="C91" s="55" t="s">
        <v>107</v>
      </c>
      <c r="D91" s="68">
        <v>1</v>
      </c>
      <c r="E91" s="16">
        <v>7054052.1399999997</v>
      </c>
      <c r="F91" s="50"/>
      <c r="G91" s="50"/>
      <c r="H91" s="51"/>
    </row>
    <row r="92" spans="1:8" ht="43.15" customHeight="1" x14ac:dyDescent="0.25">
      <c r="A92" s="4"/>
      <c r="B92" s="33">
        <v>68</v>
      </c>
      <c r="C92" s="55" t="s">
        <v>108</v>
      </c>
      <c r="D92" s="56">
        <v>0.62</v>
      </c>
      <c r="E92" s="16">
        <v>3794162.7</v>
      </c>
      <c r="F92" s="50"/>
      <c r="G92" s="50"/>
      <c r="H92" s="51"/>
    </row>
    <row r="93" spans="1:8" ht="66.75" customHeight="1" x14ac:dyDescent="0.25">
      <c r="A93" s="4"/>
      <c r="B93" s="33">
        <v>69</v>
      </c>
      <c r="C93" s="55" t="s">
        <v>109</v>
      </c>
      <c r="D93" s="56">
        <v>0.28999999999999998</v>
      </c>
      <c r="E93" s="16">
        <v>1729747.76</v>
      </c>
      <c r="F93" s="50"/>
      <c r="G93" s="50"/>
      <c r="H93" s="51"/>
    </row>
    <row r="94" spans="1:8" ht="83.25" customHeight="1" x14ac:dyDescent="0.25">
      <c r="A94" s="4"/>
      <c r="B94" s="33">
        <v>70</v>
      </c>
      <c r="C94" s="55" t="s">
        <v>110</v>
      </c>
      <c r="D94" s="56">
        <v>0.3</v>
      </c>
      <c r="E94" s="16">
        <v>5875467.0499999998</v>
      </c>
      <c r="F94" s="50"/>
      <c r="G94" s="50"/>
      <c r="H94" s="51"/>
    </row>
    <row r="95" spans="1:8" ht="67.5" customHeight="1" x14ac:dyDescent="0.25">
      <c r="A95" s="4"/>
      <c r="B95" s="33">
        <v>71</v>
      </c>
      <c r="C95" s="55" t="s">
        <v>111</v>
      </c>
      <c r="D95" s="56">
        <v>0.1</v>
      </c>
      <c r="E95" s="16">
        <v>977969.69</v>
      </c>
      <c r="F95" s="50"/>
      <c r="G95" s="50"/>
      <c r="H95" s="51"/>
    </row>
    <row r="96" spans="1:8" ht="63" customHeight="1" x14ac:dyDescent="0.25">
      <c r="A96" s="4"/>
      <c r="B96" s="33">
        <v>72</v>
      </c>
      <c r="C96" s="55" t="s">
        <v>112</v>
      </c>
      <c r="D96" s="56">
        <v>0.11</v>
      </c>
      <c r="E96" s="16">
        <v>1115530.3899999999</v>
      </c>
      <c r="F96" s="50"/>
      <c r="G96" s="50"/>
      <c r="H96" s="51"/>
    </row>
    <row r="97" spans="1:8" ht="41.25" customHeight="1" x14ac:dyDescent="0.25">
      <c r="A97" s="4"/>
      <c r="B97" s="33">
        <v>73</v>
      </c>
      <c r="C97" s="71" t="s">
        <v>113</v>
      </c>
      <c r="D97" s="68">
        <v>1</v>
      </c>
      <c r="E97" s="16">
        <v>6270268.4800000004</v>
      </c>
      <c r="F97" s="50"/>
      <c r="G97" s="50"/>
      <c r="H97" s="51"/>
    </row>
    <row r="98" spans="1:8" ht="42.75" customHeight="1" x14ac:dyDescent="0.25">
      <c r="A98" s="4"/>
      <c r="B98" s="33">
        <v>74</v>
      </c>
      <c r="C98" s="71" t="s">
        <v>114</v>
      </c>
      <c r="D98" s="56">
        <v>1.2</v>
      </c>
      <c r="E98" s="16">
        <v>1678971.61</v>
      </c>
      <c r="F98" s="50"/>
      <c r="G98" s="50"/>
      <c r="H98" s="51"/>
    </row>
    <row r="99" spans="1:8" ht="63" customHeight="1" x14ac:dyDescent="0.25">
      <c r="A99" s="4"/>
      <c r="B99" s="33">
        <v>75</v>
      </c>
      <c r="C99" s="55" t="s">
        <v>115</v>
      </c>
      <c r="D99" s="56">
        <v>0.45</v>
      </c>
      <c r="E99" s="16">
        <v>8102600.9299999997</v>
      </c>
      <c r="F99" s="50"/>
      <c r="G99" s="50"/>
      <c r="H99" s="51"/>
    </row>
    <row r="100" spans="1:8" ht="34.15" customHeight="1" x14ac:dyDescent="0.25">
      <c r="A100" s="36"/>
      <c r="B100" s="177" t="s">
        <v>2</v>
      </c>
      <c r="C100" s="178"/>
      <c r="D100" s="25">
        <f>SUM(D83:D99)</f>
        <v>7.1</v>
      </c>
      <c r="E100" s="26">
        <f>SUM(E83:E99)</f>
        <v>47970773.130000003</v>
      </c>
      <c r="F100" s="50"/>
      <c r="G100" s="50"/>
      <c r="H100" s="47"/>
    </row>
    <row r="101" spans="1:8" s="11" customFormat="1" ht="30.75" customHeight="1" x14ac:dyDescent="0.25">
      <c r="A101" s="72"/>
      <c r="B101" s="73"/>
      <c r="C101" s="74" t="s">
        <v>8</v>
      </c>
      <c r="D101" s="75">
        <f>D9+D10+D11+D12+D13+D14+D15+D18+D19+D20+D23+D24+D25+D26+D29+D30+D31+D32+D33+D34+D35+D38+D39+D40+D41+D42+D43+D44+D45+D48+D49+D50+D51+D52+D55+D56+D57+D58+D59+D60+D61+D62+D63+D64+D65+D66+D67+D68+D69+D70+D71+D72+D73+D74+D75+D78+D79+D80+D83+D84+D85+D86+D87+D88+D89+D90+D91+D92+D93+D94+D95+D96+D97+D98+D99</f>
        <v>46.59</v>
      </c>
      <c r="E101" s="76">
        <f>E9+E10+E11+E12+E13+E14+E15+E18+E19+E20+E23+E24+E25+E26+E29+E30+E31+E32+E33+E34+E35+E38+E39+E40+E41+E42+E43+E44+E45+E48+E49+E50+E51+E52+E55+E56+E57+E58+E59+E60+E61+E62+E63+E64+E65+E66+E67+E68+E69+E70+E71+E72+E73+E74+E75+E78+E79+E80+E83+E84+E85+E86+E87+E88+E89+E90+E91+E92+E93+E94+E95+E96+E97+E98+E99</f>
        <v>486796820.75999999</v>
      </c>
    </row>
    <row r="103" spans="1:8" x14ac:dyDescent="0.25">
      <c r="E103" s="77"/>
    </row>
    <row r="104" spans="1:8" x14ac:dyDescent="0.25">
      <c r="E104" s="77"/>
    </row>
  </sheetData>
  <mergeCells count="26">
    <mergeCell ref="F3:F5"/>
    <mergeCell ref="G3:G5"/>
    <mergeCell ref="H3:H5"/>
    <mergeCell ref="A8:E8"/>
    <mergeCell ref="A27:C27"/>
    <mergeCell ref="A28:E28"/>
    <mergeCell ref="A21:C21"/>
    <mergeCell ref="B22:E22"/>
    <mergeCell ref="B16:C16"/>
    <mergeCell ref="B17:E17"/>
    <mergeCell ref="B1:E1"/>
    <mergeCell ref="B3:B5"/>
    <mergeCell ref="C3:C5"/>
    <mergeCell ref="D3:D5"/>
    <mergeCell ref="E3:E5"/>
    <mergeCell ref="A82:E82"/>
    <mergeCell ref="A36:C36"/>
    <mergeCell ref="A37:E37"/>
    <mergeCell ref="A46:C46"/>
    <mergeCell ref="A47:E47"/>
    <mergeCell ref="A53:C53"/>
    <mergeCell ref="A54:E54"/>
    <mergeCell ref="A76:C76"/>
    <mergeCell ref="A77:E77"/>
    <mergeCell ref="B81:C81"/>
    <mergeCell ref="B100:C100"/>
  </mergeCells>
  <pageMargins left="0.7" right="0.7" top="0.75" bottom="0.75" header="0.3" footer="0.3"/>
  <pageSetup paperSize="9" scale="3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9"/>
  <sheetViews>
    <sheetView topLeftCell="B97" zoomScale="55" zoomScaleNormal="55" workbookViewId="0">
      <selection activeCell="K232" sqref="K232:K233"/>
    </sheetView>
  </sheetViews>
  <sheetFormatPr defaultRowHeight="18.75" x14ac:dyDescent="0.25"/>
  <cols>
    <col min="1" max="1" width="5.85546875" style="32" hidden="1" customWidth="1"/>
    <col min="2" max="2" width="7.85546875" style="1" customWidth="1"/>
    <col min="3" max="3" width="141.85546875" style="1" customWidth="1"/>
    <col min="4" max="4" width="11.42578125" style="1" customWidth="1"/>
    <col min="5" max="5" width="30.42578125" style="1" customWidth="1"/>
    <col min="6" max="6" width="9.140625" style="1" hidden="1" customWidth="1"/>
    <col min="7" max="7" width="0" style="1" hidden="1" customWidth="1"/>
    <col min="8" max="8" width="20.85546875" style="1" hidden="1" customWidth="1"/>
    <col min="9" max="9" width="0" style="1" hidden="1" customWidth="1"/>
    <col min="10" max="239" width="9.140625" style="1"/>
    <col min="240" max="240" width="0" style="1" hidden="1" customWidth="1"/>
    <col min="241" max="241" width="7.85546875" style="1" customWidth="1"/>
    <col min="242" max="242" width="78.7109375" style="1" customWidth="1"/>
    <col min="243" max="243" width="11.42578125" style="1" customWidth="1"/>
    <col min="244" max="244" width="30.42578125" style="1" customWidth="1"/>
    <col min="245" max="245" width="30" style="1" customWidth="1"/>
    <col min="246" max="246" width="26.140625" style="1" customWidth="1"/>
    <col min="247" max="247" width="27.28515625" style="1" customWidth="1"/>
    <col min="248" max="248" width="19.85546875" style="1" customWidth="1"/>
    <col min="249" max="249" width="28.5703125" style="1" customWidth="1"/>
    <col min="250" max="250" width="23.7109375" style="1" customWidth="1"/>
    <col min="251" max="251" width="17.140625" style="1" customWidth="1"/>
    <col min="252" max="252" width="18.85546875" style="1" customWidth="1"/>
    <col min="253" max="253" width="22.5703125" style="1" customWidth="1"/>
    <col min="254" max="254" width="19.28515625" style="1" customWidth="1"/>
    <col min="255" max="255" width="38" style="1" customWidth="1"/>
    <col min="256" max="259" width="0" style="1" hidden="1" customWidth="1"/>
    <col min="260" max="260" width="2.5703125" style="1" customWidth="1"/>
    <col min="261" max="261" width="9.140625" style="1" customWidth="1"/>
    <col min="262" max="265" width="0" style="1" hidden="1" customWidth="1"/>
    <col min="266" max="495" width="9.140625" style="1"/>
    <col min="496" max="496" width="0" style="1" hidden="1" customWidth="1"/>
    <col min="497" max="497" width="7.85546875" style="1" customWidth="1"/>
    <col min="498" max="498" width="78.7109375" style="1" customWidth="1"/>
    <col min="499" max="499" width="11.42578125" style="1" customWidth="1"/>
    <col min="500" max="500" width="30.42578125" style="1" customWidth="1"/>
    <col min="501" max="501" width="30" style="1" customWidth="1"/>
    <col min="502" max="502" width="26.140625" style="1" customWidth="1"/>
    <col min="503" max="503" width="27.28515625" style="1" customWidth="1"/>
    <col min="504" max="504" width="19.85546875" style="1" customWidth="1"/>
    <col min="505" max="505" width="28.5703125" style="1" customWidth="1"/>
    <col min="506" max="506" width="23.7109375" style="1" customWidth="1"/>
    <col min="507" max="507" width="17.140625" style="1" customWidth="1"/>
    <col min="508" max="508" width="18.85546875" style="1" customWidth="1"/>
    <col min="509" max="509" width="22.5703125" style="1" customWidth="1"/>
    <col min="510" max="510" width="19.28515625" style="1" customWidth="1"/>
    <col min="511" max="511" width="38" style="1" customWidth="1"/>
    <col min="512" max="515" width="0" style="1" hidden="1" customWidth="1"/>
    <col min="516" max="516" width="2.5703125" style="1" customWidth="1"/>
    <col min="517" max="517" width="9.140625" style="1" customWidth="1"/>
    <col min="518" max="521" width="0" style="1" hidden="1" customWidth="1"/>
    <col min="522" max="751" width="9.140625" style="1"/>
    <col min="752" max="752" width="0" style="1" hidden="1" customWidth="1"/>
    <col min="753" max="753" width="7.85546875" style="1" customWidth="1"/>
    <col min="754" max="754" width="78.7109375" style="1" customWidth="1"/>
    <col min="755" max="755" width="11.42578125" style="1" customWidth="1"/>
    <col min="756" max="756" width="30.42578125" style="1" customWidth="1"/>
    <col min="757" max="757" width="30" style="1" customWidth="1"/>
    <col min="758" max="758" width="26.140625" style="1" customWidth="1"/>
    <col min="759" max="759" width="27.28515625" style="1" customWidth="1"/>
    <col min="760" max="760" width="19.85546875" style="1" customWidth="1"/>
    <col min="761" max="761" width="28.5703125" style="1" customWidth="1"/>
    <col min="762" max="762" width="23.7109375" style="1" customWidth="1"/>
    <col min="763" max="763" width="17.140625" style="1" customWidth="1"/>
    <col min="764" max="764" width="18.85546875" style="1" customWidth="1"/>
    <col min="765" max="765" width="22.5703125" style="1" customWidth="1"/>
    <col min="766" max="766" width="19.28515625" style="1" customWidth="1"/>
    <col min="767" max="767" width="38" style="1" customWidth="1"/>
    <col min="768" max="771" width="0" style="1" hidden="1" customWidth="1"/>
    <col min="772" max="772" width="2.5703125" style="1" customWidth="1"/>
    <col min="773" max="773" width="9.140625" style="1" customWidth="1"/>
    <col min="774" max="777" width="0" style="1" hidden="1" customWidth="1"/>
    <col min="778" max="1007" width="9.140625" style="1"/>
    <col min="1008" max="1008" width="0" style="1" hidden="1" customWidth="1"/>
    <col min="1009" max="1009" width="7.85546875" style="1" customWidth="1"/>
    <col min="1010" max="1010" width="78.7109375" style="1" customWidth="1"/>
    <col min="1011" max="1011" width="11.42578125" style="1" customWidth="1"/>
    <col min="1012" max="1012" width="30.42578125" style="1" customWidth="1"/>
    <col min="1013" max="1013" width="30" style="1" customWidth="1"/>
    <col min="1014" max="1014" width="26.140625" style="1" customWidth="1"/>
    <col min="1015" max="1015" width="27.28515625" style="1" customWidth="1"/>
    <col min="1016" max="1016" width="19.85546875" style="1" customWidth="1"/>
    <col min="1017" max="1017" width="28.5703125" style="1" customWidth="1"/>
    <col min="1018" max="1018" width="23.7109375" style="1" customWidth="1"/>
    <col min="1019" max="1019" width="17.140625" style="1" customWidth="1"/>
    <col min="1020" max="1020" width="18.85546875" style="1" customWidth="1"/>
    <col min="1021" max="1021" width="22.5703125" style="1" customWidth="1"/>
    <col min="1022" max="1022" width="19.28515625" style="1" customWidth="1"/>
    <col min="1023" max="1023" width="38" style="1" customWidth="1"/>
    <col min="1024" max="1027" width="0" style="1" hidden="1" customWidth="1"/>
    <col min="1028" max="1028" width="2.5703125" style="1" customWidth="1"/>
    <col min="1029" max="1029" width="9.140625" style="1" customWidth="1"/>
    <col min="1030" max="1033" width="0" style="1" hidden="1" customWidth="1"/>
    <col min="1034" max="1263" width="9.140625" style="1"/>
    <col min="1264" max="1264" width="0" style="1" hidden="1" customWidth="1"/>
    <col min="1265" max="1265" width="7.85546875" style="1" customWidth="1"/>
    <col min="1266" max="1266" width="78.7109375" style="1" customWidth="1"/>
    <col min="1267" max="1267" width="11.42578125" style="1" customWidth="1"/>
    <col min="1268" max="1268" width="30.42578125" style="1" customWidth="1"/>
    <col min="1269" max="1269" width="30" style="1" customWidth="1"/>
    <col min="1270" max="1270" width="26.140625" style="1" customWidth="1"/>
    <col min="1271" max="1271" width="27.28515625" style="1" customWidth="1"/>
    <col min="1272" max="1272" width="19.85546875" style="1" customWidth="1"/>
    <col min="1273" max="1273" width="28.5703125" style="1" customWidth="1"/>
    <col min="1274" max="1274" width="23.7109375" style="1" customWidth="1"/>
    <col min="1275" max="1275" width="17.140625" style="1" customWidth="1"/>
    <col min="1276" max="1276" width="18.85546875" style="1" customWidth="1"/>
    <col min="1277" max="1277" width="22.5703125" style="1" customWidth="1"/>
    <col min="1278" max="1278" width="19.28515625" style="1" customWidth="1"/>
    <col min="1279" max="1279" width="38" style="1" customWidth="1"/>
    <col min="1280" max="1283" width="0" style="1" hidden="1" customWidth="1"/>
    <col min="1284" max="1284" width="2.5703125" style="1" customWidth="1"/>
    <col min="1285" max="1285" width="9.140625" style="1" customWidth="1"/>
    <col min="1286" max="1289" width="0" style="1" hidden="1" customWidth="1"/>
    <col min="1290" max="1519" width="9.140625" style="1"/>
    <col min="1520" max="1520" width="0" style="1" hidden="1" customWidth="1"/>
    <col min="1521" max="1521" width="7.85546875" style="1" customWidth="1"/>
    <col min="1522" max="1522" width="78.7109375" style="1" customWidth="1"/>
    <col min="1523" max="1523" width="11.42578125" style="1" customWidth="1"/>
    <col min="1524" max="1524" width="30.42578125" style="1" customWidth="1"/>
    <col min="1525" max="1525" width="30" style="1" customWidth="1"/>
    <col min="1526" max="1526" width="26.140625" style="1" customWidth="1"/>
    <col min="1527" max="1527" width="27.28515625" style="1" customWidth="1"/>
    <col min="1528" max="1528" width="19.85546875" style="1" customWidth="1"/>
    <col min="1529" max="1529" width="28.5703125" style="1" customWidth="1"/>
    <col min="1530" max="1530" width="23.7109375" style="1" customWidth="1"/>
    <col min="1531" max="1531" width="17.140625" style="1" customWidth="1"/>
    <col min="1532" max="1532" width="18.85546875" style="1" customWidth="1"/>
    <col min="1533" max="1533" width="22.5703125" style="1" customWidth="1"/>
    <col min="1534" max="1534" width="19.28515625" style="1" customWidth="1"/>
    <col min="1535" max="1535" width="38" style="1" customWidth="1"/>
    <col min="1536" max="1539" width="0" style="1" hidden="1" customWidth="1"/>
    <col min="1540" max="1540" width="2.5703125" style="1" customWidth="1"/>
    <col min="1541" max="1541" width="9.140625" style="1" customWidth="1"/>
    <col min="1542" max="1545" width="0" style="1" hidden="1" customWidth="1"/>
    <col min="1546" max="1775" width="9.140625" style="1"/>
    <col min="1776" max="1776" width="0" style="1" hidden="1" customWidth="1"/>
    <col min="1777" max="1777" width="7.85546875" style="1" customWidth="1"/>
    <col min="1778" max="1778" width="78.7109375" style="1" customWidth="1"/>
    <col min="1779" max="1779" width="11.42578125" style="1" customWidth="1"/>
    <col min="1780" max="1780" width="30.42578125" style="1" customWidth="1"/>
    <col min="1781" max="1781" width="30" style="1" customWidth="1"/>
    <col min="1782" max="1782" width="26.140625" style="1" customWidth="1"/>
    <col min="1783" max="1783" width="27.28515625" style="1" customWidth="1"/>
    <col min="1784" max="1784" width="19.85546875" style="1" customWidth="1"/>
    <col min="1785" max="1785" width="28.5703125" style="1" customWidth="1"/>
    <col min="1786" max="1786" width="23.7109375" style="1" customWidth="1"/>
    <col min="1787" max="1787" width="17.140625" style="1" customWidth="1"/>
    <col min="1788" max="1788" width="18.85546875" style="1" customWidth="1"/>
    <col min="1789" max="1789" width="22.5703125" style="1" customWidth="1"/>
    <col min="1790" max="1790" width="19.28515625" style="1" customWidth="1"/>
    <col min="1791" max="1791" width="38" style="1" customWidth="1"/>
    <col min="1792" max="1795" width="0" style="1" hidden="1" customWidth="1"/>
    <col min="1796" max="1796" width="2.5703125" style="1" customWidth="1"/>
    <col min="1797" max="1797" width="9.140625" style="1" customWidth="1"/>
    <col min="1798" max="1801" width="0" style="1" hidden="1" customWidth="1"/>
    <col min="1802" max="2031" width="9.140625" style="1"/>
    <col min="2032" max="2032" width="0" style="1" hidden="1" customWidth="1"/>
    <col min="2033" max="2033" width="7.85546875" style="1" customWidth="1"/>
    <col min="2034" max="2034" width="78.7109375" style="1" customWidth="1"/>
    <col min="2035" max="2035" width="11.42578125" style="1" customWidth="1"/>
    <col min="2036" max="2036" width="30.42578125" style="1" customWidth="1"/>
    <col min="2037" max="2037" width="30" style="1" customWidth="1"/>
    <col min="2038" max="2038" width="26.140625" style="1" customWidth="1"/>
    <col min="2039" max="2039" width="27.28515625" style="1" customWidth="1"/>
    <col min="2040" max="2040" width="19.85546875" style="1" customWidth="1"/>
    <col min="2041" max="2041" width="28.5703125" style="1" customWidth="1"/>
    <col min="2042" max="2042" width="23.7109375" style="1" customWidth="1"/>
    <col min="2043" max="2043" width="17.140625" style="1" customWidth="1"/>
    <col min="2044" max="2044" width="18.85546875" style="1" customWidth="1"/>
    <col min="2045" max="2045" width="22.5703125" style="1" customWidth="1"/>
    <col min="2046" max="2046" width="19.28515625" style="1" customWidth="1"/>
    <col min="2047" max="2047" width="38" style="1" customWidth="1"/>
    <col min="2048" max="2051" width="0" style="1" hidden="1" customWidth="1"/>
    <col min="2052" max="2052" width="2.5703125" style="1" customWidth="1"/>
    <col min="2053" max="2053" width="9.140625" style="1" customWidth="1"/>
    <col min="2054" max="2057" width="0" style="1" hidden="1" customWidth="1"/>
    <col min="2058" max="2287" width="9.140625" style="1"/>
    <col min="2288" max="2288" width="0" style="1" hidden="1" customWidth="1"/>
    <col min="2289" max="2289" width="7.85546875" style="1" customWidth="1"/>
    <col min="2290" max="2290" width="78.7109375" style="1" customWidth="1"/>
    <col min="2291" max="2291" width="11.42578125" style="1" customWidth="1"/>
    <col min="2292" max="2292" width="30.42578125" style="1" customWidth="1"/>
    <col min="2293" max="2293" width="30" style="1" customWidth="1"/>
    <col min="2294" max="2294" width="26.140625" style="1" customWidth="1"/>
    <col min="2295" max="2295" width="27.28515625" style="1" customWidth="1"/>
    <col min="2296" max="2296" width="19.85546875" style="1" customWidth="1"/>
    <col min="2297" max="2297" width="28.5703125" style="1" customWidth="1"/>
    <col min="2298" max="2298" width="23.7109375" style="1" customWidth="1"/>
    <col min="2299" max="2299" width="17.140625" style="1" customWidth="1"/>
    <col min="2300" max="2300" width="18.85546875" style="1" customWidth="1"/>
    <col min="2301" max="2301" width="22.5703125" style="1" customWidth="1"/>
    <col min="2302" max="2302" width="19.28515625" style="1" customWidth="1"/>
    <col min="2303" max="2303" width="38" style="1" customWidth="1"/>
    <col min="2304" max="2307" width="0" style="1" hidden="1" customWidth="1"/>
    <col min="2308" max="2308" width="2.5703125" style="1" customWidth="1"/>
    <col min="2309" max="2309" width="9.140625" style="1" customWidth="1"/>
    <col min="2310" max="2313" width="0" style="1" hidden="1" customWidth="1"/>
    <col min="2314" max="2543" width="9.140625" style="1"/>
    <col min="2544" max="2544" width="0" style="1" hidden="1" customWidth="1"/>
    <col min="2545" max="2545" width="7.85546875" style="1" customWidth="1"/>
    <col min="2546" max="2546" width="78.7109375" style="1" customWidth="1"/>
    <col min="2547" max="2547" width="11.42578125" style="1" customWidth="1"/>
    <col min="2548" max="2548" width="30.42578125" style="1" customWidth="1"/>
    <col min="2549" max="2549" width="30" style="1" customWidth="1"/>
    <col min="2550" max="2550" width="26.140625" style="1" customWidth="1"/>
    <col min="2551" max="2551" width="27.28515625" style="1" customWidth="1"/>
    <col min="2552" max="2552" width="19.85546875" style="1" customWidth="1"/>
    <col min="2553" max="2553" width="28.5703125" style="1" customWidth="1"/>
    <col min="2554" max="2554" width="23.7109375" style="1" customWidth="1"/>
    <col min="2555" max="2555" width="17.140625" style="1" customWidth="1"/>
    <col min="2556" max="2556" width="18.85546875" style="1" customWidth="1"/>
    <col min="2557" max="2557" width="22.5703125" style="1" customWidth="1"/>
    <col min="2558" max="2558" width="19.28515625" style="1" customWidth="1"/>
    <col min="2559" max="2559" width="38" style="1" customWidth="1"/>
    <col min="2560" max="2563" width="0" style="1" hidden="1" customWidth="1"/>
    <col min="2564" max="2564" width="2.5703125" style="1" customWidth="1"/>
    <col min="2565" max="2565" width="9.140625" style="1" customWidth="1"/>
    <col min="2566" max="2569" width="0" style="1" hidden="1" customWidth="1"/>
    <col min="2570" max="2799" width="9.140625" style="1"/>
    <col min="2800" max="2800" width="0" style="1" hidden="1" customWidth="1"/>
    <col min="2801" max="2801" width="7.85546875" style="1" customWidth="1"/>
    <col min="2802" max="2802" width="78.7109375" style="1" customWidth="1"/>
    <col min="2803" max="2803" width="11.42578125" style="1" customWidth="1"/>
    <col min="2804" max="2804" width="30.42578125" style="1" customWidth="1"/>
    <col min="2805" max="2805" width="30" style="1" customWidth="1"/>
    <col min="2806" max="2806" width="26.140625" style="1" customWidth="1"/>
    <col min="2807" max="2807" width="27.28515625" style="1" customWidth="1"/>
    <col min="2808" max="2808" width="19.85546875" style="1" customWidth="1"/>
    <col min="2809" max="2809" width="28.5703125" style="1" customWidth="1"/>
    <col min="2810" max="2810" width="23.7109375" style="1" customWidth="1"/>
    <col min="2811" max="2811" width="17.140625" style="1" customWidth="1"/>
    <col min="2812" max="2812" width="18.85546875" style="1" customWidth="1"/>
    <col min="2813" max="2813" width="22.5703125" style="1" customWidth="1"/>
    <col min="2814" max="2814" width="19.28515625" style="1" customWidth="1"/>
    <col min="2815" max="2815" width="38" style="1" customWidth="1"/>
    <col min="2816" max="2819" width="0" style="1" hidden="1" customWidth="1"/>
    <col min="2820" max="2820" width="2.5703125" style="1" customWidth="1"/>
    <col min="2821" max="2821" width="9.140625" style="1" customWidth="1"/>
    <col min="2822" max="2825" width="0" style="1" hidden="1" customWidth="1"/>
    <col min="2826" max="3055" width="9.140625" style="1"/>
    <col min="3056" max="3056" width="0" style="1" hidden="1" customWidth="1"/>
    <col min="3057" max="3057" width="7.85546875" style="1" customWidth="1"/>
    <col min="3058" max="3058" width="78.7109375" style="1" customWidth="1"/>
    <col min="3059" max="3059" width="11.42578125" style="1" customWidth="1"/>
    <col min="3060" max="3060" width="30.42578125" style="1" customWidth="1"/>
    <col min="3061" max="3061" width="30" style="1" customWidth="1"/>
    <col min="3062" max="3062" width="26.140625" style="1" customWidth="1"/>
    <col min="3063" max="3063" width="27.28515625" style="1" customWidth="1"/>
    <col min="3064" max="3064" width="19.85546875" style="1" customWidth="1"/>
    <col min="3065" max="3065" width="28.5703125" style="1" customWidth="1"/>
    <col min="3066" max="3066" width="23.7109375" style="1" customWidth="1"/>
    <col min="3067" max="3067" width="17.140625" style="1" customWidth="1"/>
    <col min="3068" max="3068" width="18.85546875" style="1" customWidth="1"/>
    <col min="3069" max="3069" width="22.5703125" style="1" customWidth="1"/>
    <col min="3070" max="3070" width="19.28515625" style="1" customWidth="1"/>
    <col min="3071" max="3071" width="38" style="1" customWidth="1"/>
    <col min="3072" max="3075" width="0" style="1" hidden="1" customWidth="1"/>
    <col min="3076" max="3076" width="2.5703125" style="1" customWidth="1"/>
    <col min="3077" max="3077" width="9.140625" style="1" customWidth="1"/>
    <col min="3078" max="3081" width="0" style="1" hidden="1" customWidth="1"/>
    <col min="3082" max="3311" width="9.140625" style="1"/>
    <col min="3312" max="3312" width="0" style="1" hidden="1" customWidth="1"/>
    <col min="3313" max="3313" width="7.85546875" style="1" customWidth="1"/>
    <col min="3314" max="3314" width="78.7109375" style="1" customWidth="1"/>
    <col min="3315" max="3315" width="11.42578125" style="1" customWidth="1"/>
    <col min="3316" max="3316" width="30.42578125" style="1" customWidth="1"/>
    <col min="3317" max="3317" width="30" style="1" customWidth="1"/>
    <col min="3318" max="3318" width="26.140625" style="1" customWidth="1"/>
    <col min="3319" max="3319" width="27.28515625" style="1" customWidth="1"/>
    <col min="3320" max="3320" width="19.85546875" style="1" customWidth="1"/>
    <col min="3321" max="3321" width="28.5703125" style="1" customWidth="1"/>
    <col min="3322" max="3322" width="23.7109375" style="1" customWidth="1"/>
    <col min="3323" max="3323" width="17.140625" style="1" customWidth="1"/>
    <col min="3324" max="3324" width="18.85546875" style="1" customWidth="1"/>
    <col min="3325" max="3325" width="22.5703125" style="1" customWidth="1"/>
    <col min="3326" max="3326" width="19.28515625" style="1" customWidth="1"/>
    <col min="3327" max="3327" width="38" style="1" customWidth="1"/>
    <col min="3328" max="3331" width="0" style="1" hidden="1" customWidth="1"/>
    <col min="3332" max="3332" width="2.5703125" style="1" customWidth="1"/>
    <col min="3333" max="3333" width="9.140625" style="1" customWidth="1"/>
    <col min="3334" max="3337" width="0" style="1" hidden="1" customWidth="1"/>
    <col min="3338" max="3567" width="9.140625" style="1"/>
    <col min="3568" max="3568" width="0" style="1" hidden="1" customWidth="1"/>
    <col min="3569" max="3569" width="7.85546875" style="1" customWidth="1"/>
    <col min="3570" max="3570" width="78.7109375" style="1" customWidth="1"/>
    <col min="3571" max="3571" width="11.42578125" style="1" customWidth="1"/>
    <col min="3572" max="3572" width="30.42578125" style="1" customWidth="1"/>
    <col min="3573" max="3573" width="30" style="1" customWidth="1"/>
    <col min="3574" max="3574" width="26.140625" style="1" customWidth="1"/>
    <col min="3575" max="3575" width="27.28515625" style="1" customWidth="1"/>
    <col min="3576" max="3576" width="19.85546875" style="1" customWidth="1"/>
    <col min="3577" max="3577" width="28.5703125" style="1" customWidth="1"/>
    <col min="3578" max="3578" width="23.7109375" style="1" customWidth="1"/>
    <col min="3579" max="3579" width="17.140625" style="1" customWidth="1"/>
    <col min="3580" max="3580" width="18.85546875" style="1" customWidth="1"/>
    <col min="3581" max="3581" width="22.5703125" style="1" customWidth="1"/>
    <col min="3582" max="3582" width="19.28515625" style="1" customWidth="1"/>
    <col min="3583" max="3583" width="38" style="1" customWidth="1"/>
    <col min="3584" max="3587" width="0" style="1" hidden="1" customWidth="1"/>
    <col min="3588" max="3588" width="2.5703125" style="1" customWidth="1"/>
    <col min="3589" max="3589" width="9.140625" style="1" customWidth="1"/>
    <col min="3590" max="3593" width="0" style="1" hidden="1" customWidth="1"/>
    <col min="3594" max="3823" width="9.140625" style="1"/>
    <col min="3824" max="3824" width="0" style="1" hidden="1" customWidth="1"/>
    <col min="3825" max="3825" width="7.85546875" style="1" customWidth="1"/>
    <col min="3826" max="3826" width="78.7109375" style="1" customWidth="1"/>
    <col min="3827" max="3827" width="11.42578125" style="1" customWidth="1"/>
    <col min="3828" max="3828" width="30.42578125" style="1" customWidth="1"/>
    <col min="3829" max="3829" width="30" style="1" customWidth="1"/>
    <col min="3830" max="3830" width="26.140625" style="1" customWidth="1"/>
    <col min="3831" max="3831" width="27.28515625" style="1" customWidth="1"/>
    <col min="3832" max="3832" width="19.85546875" style="1" customWidth="1"/>
    <col min="3833" max="3833" width="28.5703125" style="1" customWidth="1"/>
    <col min="3834" max="3834" width="23.7109375" style="1" customWidth="1"/>
    <col min="3835" max="3835" width="17.140625" style="1" customWidth="1"/>
    <col min="3836" max="3836" width="18.85546875" style="1" customWidth="1"/>
    <col min="3837" max="3837" width="22.5703125" style="1" customWidth="1"/>
    <col min="3838" max="3838" width="19.28515625" style="1" customWidth="1"/>
    <col min="3839" max="3839" width="38" style="1" customWidth="1"/>
    <col min="3840" max="3843" width="0" style="1" hidden="1" customWidth="1"/>
    <col min="3844" max="3844" width="2.5703125" style="1" customWidth="1"/>
    <col min="3845" max="3845" width="9.140625" style="1" customWidth="1"/>
    <col min="3846" max="3849" width="0" style="1" hidden="1" customWidth="1"/>
    <col min="3850" max="4079" width="9.140625" style="1"/>
    <col min="4080" max="4080" width="0" style="1" hidden="1" customWidth="1"/>
    <col min="4081" max="4081" width="7.85546875" style="1" customWidth="1"/>
    <col min="4082" max="4082" width="78.7109375" style="1" customWidth="1"/>
    <col min="4083" max="4083" width="11.42578125" style="1" customWidth="1"/>
    <col min="4084" max="4084" width="30.42578125" style="1" customWidth="1"/>
    <col min="4085" max="4085" width="30" style="1" customWidth="1"/>
    <col min="4086" max="4086" width="26.140625" style="1" customWidth="1"/>
    <col min="4087" max="4087" width="27.28515625" style="1" customWidth="1"/>
    <col min="4088" max="4088" width="19.85546875" style="1" customWidth="1"/>
    <col min="4089" max="4089" width="28.5703125" style="1" customWidth="1"/>
    <col min="4090" max="4090" width="23.7109375" style="1" customWidth="1"/>
    <col min="4091" max="4091" width="17.140625" style="1" customWidth="1"/>
    <col min="4092" max="4092" width="18.85546875" style="1" customWidth="1"/>
    <col min="4093" max="4093" width="22.5703125" style="1" customWidth="1"/>
    <col min="4094" max="4094" width="19.28515625" style="1" customWidth="1"/>
    <col min="4095" max="4095" width="38" style="1" customWidth="1"/>
    <col min="4096" max="4099" width="0" style="1" hidden="1" customWidth="1"/>
    <col min="4100" max="4100" width="2.5703125" style="1" customWidth="1"/>
    <col min="4101" max="4101" width="9.140625" style="1" customWidth="1"/>
    <col min="4102" max="4105" width="0" style="1" hidden="1" customWidth="1"/>
    <col min="4106" max="4335" width="9.140625" style="1"/>
    <col min="4336" max="4336" width="0" style="1" hidden="1" customWidth="1"/>
    <col min="4337" max="4337" width="7.85546875" style="1" customWidth="1"/>
    <col min="4338" max="4338" width="78.7109375" style="1" customWidth="1"/>
    <col min="4339" max="4339" width="11.42578125" style="1" customWidth="1"/>
    <col min="4340" max="4340" width="30.42578125" style="1" customWidth="1"/>
    <col min="4341" max="4341" width="30" style="1" customWidth="1"/>
    <col min="4342" max="4342" width="26.140625" style="1" customWidth="1"/>
    <col min="4343" max="4343" width="27.28515625" style="1" customWidth="1"/>
    <col min="4344" max="4344" width="19.85546875" style="1" customWidth="1"/>
    <col min="4345" max="4345" width="28.5703125" style="1" customWidth="1"/>
    <col min="4346" max="4346" width="23.7109375" style="1" customWidth="1"/>
    <col min="4347" max="4347" width="17.140625" style="1" customWidth="1"/>
    <col min="4348" max="4348" width="18.85546875" style="1" customWidth="1"/>
    <col min="4349" max="4349" width="22.5703125" style="1" customWidth="1"/>
    <col min="4350" max="4350" width="19.28515625" style="1" customWidth="1"/>
    <col min="4351" max="4351" width="38" style="1" customWidth="1"/>
    <col min="4352" max="4355" width="0" style="1" hidden="1" customWidth="1"/>
    <col min="4356" max="4356" width="2.5703125" style="1" customWidth="1"/>
    <col min="4357" max="4357" width="9.140625" style="1" customWidth="1"/>
    <col min="4358" max="4361" width="0" style="1" hidden="1" customWidth="1"/>
    <col min="4362" max="4591" width="9.140625" style="1"/>
    <col min="4592" max="4592" width="0" style="1" hidden="1" customWidth="1"/>
    <col min="4593" max="4593" width="7.85546875" style="1" customWidth="1"/>
    <col min="4594" max="4594" width="78.7109375" style="1" customWidth="1"/>
    <col min="4595" max="4595" width="11.42578125" style="1" customWidth="1"/>
    <col min="4596" max="4596" width="30.42578125" style="1" customWidth="1"/>
    <col min="4597" max="4597" width="30" style="1" customWidth="1"/>
    <col min="4598" max="4598" width="26.140625" style="1" customWidth="1"/>
    <col min="4599" max="4599" width="27.28515625" style="1" customWidth="1"/>
    <col min="4600" max="4600" width="19.85546875" style="1" customWidth="1"/>
    <col min="4601" max="4601" width="28.5703125" style="1" customWidth="1"/>
    <col min="4602" max="4602" width="23.7109375" style="1" customWidth="1"/>
    <col min="4603" max="4603" width="17.140625" style="1" customWidth="1"/>
    <col min="4604" max="4604" width="18.85546875" style="1" customWidth="1"/>
    <col min="4605" max="4605" width="22.5703125" style="1" customWidth="1"/>
    <col min="4606" max="4606" width="19.28515625" style="1" customWidth="1"/>
    <col min="4607" max="4607" width="38" style="1" customWidth="1"/>
    <col min="4608" max="4611" width="0" style="1" hidden="1" customWidth="1"/>
    <col min="4612" max="4612" width="2.5703125" style="1" customWidth="1"/>
    <col min="4613" max="4613" width="9.140625" style="1" customWidth="1"/>
    <col min="4614" max="4617" width="0" style="1" hidden="1" customWidth="1"/>
    <col min="4618" max="4847" width="9.140625" style="1"/>
    <col min="4848" max="4848" width="0" style="1" hidden="1" customWidth="1"/>
    <col min="4849" max="4849" width="7.85546875" style="1" customWidth="1"/>
    <col min="4850" max="4850" width="78.7109375" style="1" customWidth="1"/>
    <col min="4851" max="4851" width="11.42578125" style="1" customWidth="1"/>
    <col min="4852" max="4852" width="30.42578125" style="1" customWidth="1"/>
    <col min="4853" max="4853" width="30" style="1" customWidth="1"/>
    <col min="4854" max="4854" width="26.140625" style="1" customWidth="1"/>
    <col min="4855" max="4855" width="27.28515625" style="1" customWidth="1"/>
    <col min="4856" max="4856" width="19.85546875" style="1" customWidth="1"/>
    <col min="4857" max="4857" width="28.5703125" style="1" customWidth="1"/>
    <col min="4858" max="4858" width="23.7109375" style="1" customWidth="1"/>
    <col min="4859" max="4859" width="17.140625" style="1" customWidth="1"/>
    <col min="4860" max="4860" width="18.85546875" style="1" customWidth="1"/>
    <col min="4861" max="4861" width="22.5703125" style="1" customWidth="1"/>
    <col min="4862" max="4862" width="19.28515625" style="1" customWidth="1"/>
    <col min="4863" max="4863" width="38" style="1" customWidth="1"/>
    <col min="4864" max="4867" width="0" style="1" hidden="1" customWidth="1"/>
    <col min="4868" max="4868" width="2.5703125" style="1" customWidth="1"/>
    <col min="4869" max="4869" width="9.140625" style="1" customWidth="1"/>
    <col min="4870" max="4873" width="0" style="1" hidden="1" customWidth="1"/>
    <col min="4874" max="5103" width="9.140625" style="1"/>
    <col min="5104" max="5104" width="0" style="1" hidden="1" customWidth="1"/>
    <col min="5105" max="5105" width="7.85546875" style="1" customWidth="1"/>
    <col min="5106" max="5106" width="78.7109375" style="1" customWidth="1"/>
    <col min="5107" max="5107" width="11.42578125" style="1" customWidth="1"/>
    <col min="5108" max="5108" width="30.42578125" style="1" customWidth="1"/>
    <col min="5109" max="5109" width="30" style="1" customWidth="1"/>
    <col min="5110" max="5110" width="26.140625" style="1" customWidth="1"/>
    <col min="5111" max="5111" width="27.28515625" style="1" customWidth="1"/>
    <col min="5112" max="5112" width="19.85546875" style="1" customWidth="1"/>
    <col min="5113" max="5113" width="28.5703125" style="1" customWidth="1"/>
    <col min="5114" max="5114" width="23.7109375" style="1" customWidth="1"/>
    <col min="5115" max="5115" width="17.140625" style="1" customWidth="1"/>
    <col min="5116" max="5116" width="18.85546875" style="1" customWidth="1"/>
    <col min="5117" max="5117" width="22.5703125" style="1" customWidth="1"/>
    <col min="5118" max="5118" width="19.28515625" style="1" customWidth="1"/>
    <col min="5119" max="5119" width="38" style="1" customWidth="1"/>
    <col min="5120" max="5123" width="0" style="1" hidden="1" customWidth="1"/>
    <col min="5124" max="5124" width="2.5703125" style="1" customWidth="1"/>
    <col min="5125" max="5125" width="9.140625" style="1" customWidth="1"/>
    <col min="5126" max="5129" width="0" style="1" hidden="1" customWidth="1"/>
    <col min="5130" max="5359" width="9.140625" style="1"/>
    <col min="5360" max="5360" width="0" style="1" hidden="1" customWidth="1"/>
    <col min="5361" max="5361" width="7.85546875" style="1" customWidth="1"/>
    <col min="5362" max="5362" width="78.7109375" style="1" customWidth="1"/>
    <col min="5363" max="5363" width="11.42578125" style="1" customWidth="1"/>
    <col min="5364" max="5364" width="30.42578125" style="1" customWidth="1"/>
    <col min="5365" max="5365" width="30" style="1" customWidth="1"/>
    <col min="5366" max="5366" width="26.140625" style="1" customWidth="1"/>
    <col min="5367" max="5367" width="27.28515625" style="1" customWidth="1"/>
    <col min="5368" max="5368" width="19.85546875" style="1" customWidth="1"/>
    <col min="5369" max="5369" width="28.5703125" style="1" customWidth="1"/>
    <col min="5370" max="5370" width="23.7109375" style="1" customWidth="1"/>
    <col min="5371" max="5371" width="17.140625" style="1" customWidth="1"/>
    <col min="5372" max="5372" width="18.85546875" style="1" customWidth="1"/>
    <col min="5373" max="5373" width="22.5703125" style="1" customWidth="1"/>
    <col min="5374" max="5374" width="19.28515625" style="1" customWidth="1"/>
    <col min="5375" max="5375" width="38" style="1" customWidth="1"/>
    <col min="5376" max="5379" width="0" style="1" hidden="1" customWidth="1"/>
    <col min="5380" max="5380" width="2.5703125" style="1" customWidth="1"/>
    <col min="5381" max="5381" width="9.140625" style="1" customWidth="1"/>
    <col min="5382" max="5385" width="0" style="1" hidden="1" customWidth="1"/>
    <col min="5386" max="5615" width="9.140625" style="1"/>
    <col min="5616" max="5616" width="0" style="1" hidden="1" customWidth="1"/>
    <col min="5617" max="5617" width="7.85546875" style="1" customWidth="1"/>
    <col min="5618" max="5618" width="78.7109375" style="1" customWidth="1"/>
    <col min="5619" max="5619" width="11.42578125" style="1" customWidth="1"/>
    <col min="5620" max="5620" width="30.42578125" style="1" customWidth="1"/>
    <col min="5621" max="5621" width="30" style="1" customWidth="1"/>
    <col min="5622" max="5622" width="26.140625" style="1" customWidth="1"/>
    <col min="5623" max="5623" width="27.28515625" style="1" customWidth="1"/>
    <col min="5624" max="5624" width="19.85546875" style="1" customWidth="1"/>
    <col min="5625" max="5625" width="28.5703125" style="1" customWidth="1"/>
    <col min="5626" max="5626" width="23.7109375" style="1" customWidth="1"/>
    <col min="5627" max="5627" width="17.140625" style="1" customWidth="1"/>
    <col min="5628" max="5628" width="18.85546875" style="1" customWidth="1"/>
    <col min="5629" max="5629" width="22.5703125" style="1" customWidth="1"/>
    <col min="5630" max="5630" width="19.28515625" style="1" customWidth="1"/>
    <col min="5631" max="5631" width="38" style="1" customWidth="1"/>
    <col min="5632" max="5635" width="0" style="1" hidden="1" customWidth="1"/>
    <col min="5636" max="5636" width="2.5703125" style="1" customWidth="1"/>
    <col min="5637" max="5637" width="9.140625" style="1" customWidth="1"/>
    <col min="5638" max="5641" width="0" style="1" hidden="1" customWidth="1"/>
    <col min="5642" max="5871" width="9.140625" style="1"/>
    <col min="5872" max="5872" width="0" style="1" hidden="1" customWidth="1"/>
    <col min="5873" max="5873" width="7.85546875" style="1" customWidth="1"/>
    <col min="5874" max="5874" width="78.7109375" style="1" customWidth="1"/>
    <col min="5875" max="5875" width="11.42578125" style="1" customWidth="1"/>
    <col min="5876" max="5876" width="30.42578125" style="1" customWidth="1"/>
    <col min="5877" max="5877" width="30" style="1" customWidth="1"/>
    <col min="5878" max="5878" width="26.140625" style="1" customWidth="1"/>
    <col min="5879" max="5879" width="27.28515625" style="1" customWidth="1"/>
    <col min="5880" max="5880" width="19.85546875" style="1" customWidth="1"/>
    <col min="5881" max="5881" width="28.5703125" style="1" customWidth="1"/>
    <col min="5882" max="5882" width="23.7109375" style="1" customWidth="1"/>
    <col min="5883" max="5883" width="17.140625" style="1" customWidth="1"/>
    <col min="5884" max="5884" width="18.85546875" style="1" customWidth="1"/>
    <col min="5885" max="5885" width="22.5703125" style="1" customWidth="1"/>
    <col min="5886" max="5886" width="19.28515625" style="1" customWidth="1"/>
    <col min="5887" max="5887" width="38" style="1" customWidth="1"/>
    <col min="5888" max="5891" width="0" style="1" hidden="1" customWidth="1"/>
    <col min="5892" max="5892" width="2.5703125" style="1" customWidth="1"/>
    <col min="5893" max="5893" width="9.140625" style="1" customWidth="1"/>
    <col min="5894" max="5897" width="0" style="1" hidden="1" customWidth="1"/>
    <col min="5898" max="6127" width="9.140625" style="1"/>
    <col min="6128" max="6128" width="0" style="1" hidden="1" customWidth="1"/>
    <col min="6129" max="6129" width="7.85546875" style="1" customWidth="1"/>
    <col min="6130" max="6130" width="78.7109375" style="1" customWidth="1"/>
    <col min="6131" max="6131" width="11.42578125" style="1" customWidth="1"/>
    <col min="6132" max="6132" width="30.42578125" style="1" customWidth="1"/>
    <col min="6133" max="6133" width="30" style="1" customWidth="1"/>
    <col min="6134" max="6134" width="26.140625" style="1" customWidth="1"/>
    <col min="6135" max="6135" width="27.28515625" style="1" customWidth="1"/>
    <col min="6136" max="6136" width="19.85546875" style="1" customWidth="1"/>
    <col min="6137" max="6137" width="28.5703125" style="1" customWidth="1"/>
    <col min="6138" max="6138" width="23.7109375" style="1" customWidth="1"/>
    <col min="6139" max="6139" width="17.140625" style="1" customWidth="1"/>
    <col min="6140" max="6140" width="18.85546875" style="1" customWidth="1"/>
    <col min="6141" max="6141" width="22.5703125" style="1" customWidth="1"/>
    <col min="6142" max="6142" width="19.28515625" style="1" customWidth="1"/>
    <col min="6143" max="6143" width="38" style="1" customWidth="1"/>
    <col min="6144" max="6147" width="0" style="1" hidden="1" customWidth="1"/>
    <col min="6148" max="6148" width="2.5703125" style="1" customWidth="1"/>
    <col min="6149" max="6149" width="9.140625" style="1" customWidth="1"/>
    <col min="6150" max="6153" width="0" style="1" hidden="1" customWidth="1"/>
    <col min="6154" max="6383" width="9.140625" style="1"/>
    <col min="6384" max="6384" width="0" style="1" hidden="1" customWidth="1"/>
    <col min="6385" max="6385" width="7.85546875" style="1" customWidth="1"/>
    <col min="6386" max="6386" width="78.7109375" style="1" customWidth="1"/>
    <col min="6387" max="6387" width="11.42578125" style="1" customWidth="1"/>
    <col min="6388" max="6388" width="30.42578125" style="1" customWidth="1"/>
    <col min="6389" max="6389" width="30" style="1" customWidth="1"/>
    <col min="6390" max="6390" width="26.140625" style="1" customWidth="1"/>
    <col min="6391" max="6391" width="27.28515625" style="1" customWidth="1"/>
    <col min="6392" max="6392" width="19.85546875" style="1" customWidth="1"/>
    <col min="6393" max="6393" width="28.5703125" style="1" customWidth="1"/>
    <col min="6394" max="6394" width="23.7109375" style="1" customWidth="1"/>
    <col min="6395" max="6395" width="17.140625" style="1" customWidth="1"/>
    <col min="6396" max="6396" width="18.85546875" style="1" customWidth="1"/>
    <col min="6397" max="6397" width="22.5703125" style="1" customWidth="1"/>
    <col min="6398" max="6398" width="19.28515625" style="1" customWidth="1"/>
    <col min="6399" max="6399" width="38" style="1" customWidth="1"/>
    <col min="6400" max="6403" width="0" style="1" hidden="1" customWidth="1"/>
    <col min="6404" max="6404" width="2.5703125" style="1" customWidth="1"/>
    <col min="6405" max="6405" width="9.140625" style="1" customWidth="1"/>
    <col min="6406" max="6409" width="0" style="1" hidden="1" customWidth="1"/>
    <col min="6410" max="6639" width="9.140625" style="1"/>
    <col min="6640" max="6640" width="0" style="1" hidden="1" customWidth="1"/>
    <col min="6641" max="6641" width="7.85546875" style="1" customWidth="1"/>
    <col min="6642" max="6642" width="78.7109375" style="1" customWidth="1"/>
    <col min="6643" max="6643" width="11.42578125" style="1" customWidth="1"/>
    <col min="6644" max="6644" width="30.42578125" style="1" customWidth="1"/>
    <col min="6645" max="6645" width="30" style="1" customWidth="1"/>
    <col min="6646" max="6646" width="26.140625" style="1" customWidth="1"/>
    <col min="6647" max="6647" width="27.28515625" style="1" customWidth="1"/>
    <col min="6648" max="6648" width="19.85546875" style="1" customWidth="1"/>
    <col min="6649" max="6649" width="28.5703125" style="1" customWidth="1"/>
    <col min="6650" max="6650" width="23.7109375" style="1" customWidth="1"/>
    <col min="6651" max="6651" width="17.140625" style="1" customWidth="1"/>
    <col min="6652" max="6652" width="18.85546875" style="1" customWidth="1"/>
    <col min="6653" max="6653" width="22.5703125" style="1" customWidth="1"/>
    <col min="6654" max="6654" width="19.28515625" style="1" customWidth="1"/>
    <col min="6655" max="6655" width="38" style="1" customWidth="1"/>
    <col min="6656" max="6659" width="0" style="1" hidden="1" customWidth="1"/>
    <col min="6660" max="6660" width="2.5703125" style="1" customWidth="1"/>
    <col min="6661" max="6661" width="9.140625" style="1" customWidth="1"/>
    <col min="6662" max="6665" width="0" style="1" hidden="1" customWidth="1"/>
    <col min="6666" max="6895" width="9.140625" style="1"/>
    <col min="6896" max="6896" width="0" style="1" hidden="1" customWidth="1"/>
    <col min="6897" max="6897" width="7.85546875" style="1" customWidth="1"/>
    <col min="6898" max="6898" width="78.7109375" style="1" customWidth="1"/>
    <col min="6899" max="6899" width="11.42578125" style="1" customWidth="1"/>
    <col min="6900" max="6900" width="30.42578125" style="1" customWidth="1"/>
    <col min="6901" max="6901" width="30" style="1" customWidth="1"/>
    <col min="6902" max="6902" width="26.140625" style="1" customWidth="1"/>
    <col min="6903" max="6903" width="27.28515625" style="1" customWidth="1"/>
    <col min="6904" max="6904" width="19.85546875" style="1" customWidth="1"/>
    <col min="6905" max="6905" width="28.5703125" style="1" customWidth="1"/>
    <col min="6906" max="6906" width="23.7109375" style="1" customWidth="1"/>
    <col min="6907" max="6907" width="17.140625" style="1" customWidth="1"/>
    <col min="6908" max="6908" width="18.85546875" style="1" customWidth="1"/>
    <col min="6909" max="6909" width="22.5703125" style="1" customWidth="1"/>
    <col min="6910" max="6910" width="19.28515625" style="1" customWidth="1"/>
    <col min="6911" max="6911" width="38" style="1" customWidth="1"/>
    <col min="6912" max="6915" width="0" style="1" hidden="1" customWidth="1"/>
    <col min="6916" max="6916" width="2.5703125" style="1" customWidth="1"/>
    <col min="6917" max="6917" width="9.140625" style="1" customWidth="1"/>
    <col min="6918" max="6921" width="0" style="1" hidden="1" customWidth="1"/>
    <col min="6922" max="7151" width="9.140625" style="1"/>
    <col min="7152" max="7152" width="0" style="1" hidden="1" customWidth="1"/>
    <col min="7153" max="7153" width="7.85546875" style="1" customWidth="1"/>
    <col min="7154" max="7154" width="78.7109375" style="1" customWidth="1"/>
    <col min="7155" max="7155" width="11.42578125" style="1" customWidth="1"/>
    <col min="7156" max="7156" width="30.42578125" style="1" customWidth="1"/>
    <col min="7157" max="7157" width="30" style="1" customWidth="1"/>
    <col min="7158" max="7158" width="26.140625" style="1" customWidth="1"/>
    <col min="7159" max="7159" width="27.28515625" style="1" customWidth="1"/>
    <col min="7160" max="7160" width="19.85546875" style="1" customWidth="1"/>
    <col min="7161" max="7161" width="28.5703125" style="1" customWidth="1"/>
    <col min="7162" max="7162" width="23.7109375" style="1" customWidth="1"/>
    <col min="7163" max="7163" width="17.140625" style="1" customWidth="1"/>
    <col min="7164" max="7164" width="18.85546875" style="1" customWidth="1"/>
    <col min="7165" max="7165" width="22.5703125" style="1" customWidth="1"/>
    <col min="7166" max="7166" width="19.28515625" style="1" customWidth="1"/>
    <col min="7167" max="7167" width="38" style="1" customWidth="1"/>
    <col min="7168" max="7171" width="0" style="1" hidden="1" customWidth="1"/>
    <col min="7172" max="7172" width="2.5703125" style="1" customWidth="1"/>
    <col min="7173" max="7173" width="9.140625" style="1" customWidth="1"/>
    <col min="7174" max="7177" width="0" style="1" hidden="1" customWidth="1"/>
    <col min="7178" max="7407" width="9.140625" style="1"/>
    <col min="7408" max="7408" width="0" style="1" hidden="1" customWidth="1"/>
    <col min="7409" max="7409" width="7.85546875" style="1" customWidth="1"/>
    <col min="7410" max="7410" width="78.7109375" style="1" customWidth="1"/>
    <col min="7411" max="7411" width="11.42578125" style="1" customWidth="1"/>
    <col min="7412" max="7412" width="30.42578125" style="1" customWidth="1"/>
    <col min="7413" max="7413" width="30" style="1" customWidth="1"/>
    <col min="7414" max="7414" width="26.140625" style="1" customWidth="1"/>
    <col min="7415" max="7415" width="27.28515625" style="1" customWidth="1"/>
    <col min="7416" max="7416" width="19.85546875" style="1" customWidth="1"/>
    <col min="7417" max="7417" width="28.5703125" style="1" customWidth="1"/>
    <col min="7418" max="7418" width="23.7109375" style="1" customWidth="1"/>
    <col min="7419" max="7419" width="17.140625" style="1" customWidth="1"/>
    <col min="7420" max="7420" width="18.85546875" style="1" customWidth="1"/>
    <col min="7421" max="7421" width="22.5703125" style="1" customWidth="1"/>
    <col min="7422" max="7422" width="19.28515625" style="1" customWidth="1"/>
    <col min="7423" max="7423" width="38" style="1" customWidth="1"/>
    <col min="7424" max="7427" width="0" style="1" hidden="1" customWidth="1"/>
    <col min="7428" max="7428" width="2.5703125" style="1" customWidth="1"/>
    <col min="7429" max="7429" width="9.140625" style="1" customWidth="1"/>
    <col min="7430" max="7433" width="0" style="1" hidden="1" customWidth="1"/>
    <col min="7434" max="7663" width="9.140625" style="1"/>
    <col min="7664" max="7664" width="0" style="1" hidden="1" customWidth="1"/>
    <col min="7665" max="7665" width="7.85546875" style="1" customWidth="1"/>
    <col min="7666" max="7666" width="78.7109375" style="1" customWidth="1"/>
    <col min="7667" max="7667" width="11.42578125" style="1" customWidth="1"/>
    <col min="7668" max="7668" width="30.42578125" style="1" customWidth="1"/>
    <col min="7669" max="7669" width="30" style="1" customWidth="1"/>
    <col min="7670" max="7670" width="26.140625" style="1" customWidth="1"/>
    <col min="7671" max="7671" width="27.28515625" style="1" customWidth="1"/>
    <col min="7672" max="7672" width="19.85546875" style="1" customWidth="1"/>
    <col min="7673" max="7673" width="28.5703125" style="1" customWidth="1"/>
    <col min="7674" max="7674" width="23.7109375" style="1" customWidth="1"/>
    <col min="7675" max="7675" width="17.140625" style="1" customWidth="1"/>
    <col min="7676" max="7676" width="18.85546875" style="1" customWidth="1"/>
    <col min="7677" max="7677" width="22.5703125" style="1" customWidth="1"/>
    <col min="7678" max="7678" width="19.28515625" style="1" customWidth="1"/>
    <col min="7679" max="7679" width="38" style="1" customWidth="1"/>
    <col min="7680" max="7683" width="0" style="1" hidden="1" customWidth="1"/>
    <col min="7684" max="7684" width="2.5703125" style="1" customWidth="1"/>
    <col min="7685" max="7685" width="9.140625" style="1" customWidth="1"/>
    <col min="7686" max="7689" width="0" style="1" hidden="1" customWidth="1"/>
    <col min="7690" max="7919" width="9.140625" style="1"/>
    <col min="7920" max="7920" width="0" style="1" hidden="1" customWidth="1"/>
    <col min="7921" max="7921" width="7.85546875" style="1" customWidth="1"/>
    <col min="7922" max="7922" width="78.7109375" style="1" customWidth="1"/>
    <col min="7923" max="7923" width="11.42578125" style="1" customWidth="1"/>
    <col min="7924" max="7924" width="30.42578125" style="1" customWidth="1"/>
    <col min="7925" max="7925" width="30" style="1" customWidth="1"/>
    <col min="7926" max="7926" width="26.140625" style="1" customWidth="1"/>
    <col min="7927" max="7927" width="27.28515625" style="1" customWidth="1"/>
    <col min="7928" max="7928" width="19.85546875" style="1" customWidth="1"/>
    <col min="7929" max="7929" width="28.5703125" style="1" customWidth="1"/>
    <col min="7930" max="7930" width="23.7109375" style="1" customWidth="1"/>
    <col min="7931" max="7931" width="17.140625" style="1" customWidth="1"/>
    <col min="7932" max="7932" width="18.85546875" style="1" customWidth="1"/>
    <col min="7933" max="7933" width="22.5703125" style="1" customWidth="1"/>
    <col min="7934" max="7934" width="19.28515625" style="1" customWidth="1"/>
    <col min="7935" max="7935" width="38" style="1" customWidth="1"/>
    <col min="7936" max="7939" width="0" style="1" hidden="1" customWidth="1"/>
    <col min="7940" max="7940" width="2.5703125" style="1" customWidth="1"/>
    <col min="7941" max="7941" width="9.140625" style="1" customWidth="1"/>
    <col min="7942" max="7945" width="0" style="1" hidden="1" customWidth="1"/>
    <col min="7946" max="8175" width="9.140625" style="1"/>
    <col min="8176" max="8176" width="0" style="1" hidden="1" customWidth="1"/>
    <col min="8177" max="8177" width="7.85546875" style="1" customWidth="1"/>
    <col min="8178" max="8178" width="78.7109375" style="1" customWidth="1"/>
    <col min="8179" max="8179" width="11.42578125" style="1" customWidth="1"/>
    <col min="8180" max="8180" width="30.42578125" style="1" customWidth="1"/>
    <col min="8181" max="8181" width="30" style="1" customWidth="1"/>
    <col min="8182" max="8182" width="26.140625" style="1" customWidth="1"/>
    <col min="8183" max="8183" width="27.28515625" style="1" customWidth="1"/>
    <col min="8184" max="8184" width="19.85546875" style="1" customWidth="1"/>
    <col min="8185" max="8185" width="28.5703125" style="1" customWidth="1"/>
    <col min="8186" max="8186" width="23.7109375" style="1" customWidth="1"/>
    <col min="8187" max="8187" width="17.140625" style="1" customWidth="1"/>
    <col min="8188" max="8188" width="18.85546875" style="1" customWidth="1"/>
    <col min="8189" max="8189" width="22.5703125" style="1" customWidth="1"/>
    <col min="8190" max="8190" width="19.28515625" style="1" customWidth="1"/>
    <col min="8191" max="8191" width="38" style="1" customWidth="1"/>
    <col min="8192" max="8195" width="0" style="1" hidden="1" customWidth="1"/>
    <col min="8196" max="8196" width="2.5703125" style="1" customWidth="1"/>
    <col min="8197" max="8197" width="9.140625" style="1" customWidth="1"/>
    <col min="8198" max="8201" width="0" style="1" hidden="1" customWidth="1"/>
    <col min="8202" max="8431" width="9.140625" style="1"/>
    <col min="8432" max="8432" width="0" style="1" hidden="1" customWidth="1"/>
    <col min="8433" max="8433" width="7.85546875" style="1" customWidth="1"/>
    <col min="8434" max="8434" width="78.7109375" style="1" customWidth="1"/>
    <col min="8435" max="8435" width="11.42578125" style="1" customWidth="1"/>
    <col min="8436" max="8436" width="30.42578125" style="1" customWidth="1"/>
    <col min="8437" max="8437" width="30" style="1" customWidth="1"/>
    <col min="8438" max="8438" width="26.140625" style="1" customWidth="1"/>
    <col min="8439" max="8439" width="27.28515625" style="1" customWidth="1"/>
    <col min="8440" max="8440" width="19.85546875" style="1" customWidth="1"/>
    <col min="8441" max="8441" width="28.5703125" style="1" customWidth="1"/>
    <col min="8442" max="8442" width="23.7109375" style="1" customWidth="1"/>
    <col min="8443" max="8443" width="17.140625" style="1" customWidth="1"/>
    <col min="8444" max="8444" width="18.85546875" style="1" customWidth="1"/>
    <col min="8445" max="8445" width="22.5703125" style="1" customWidth="1"/>
    <col min="8446" max="8446" width="19.28515625" style="1" customWidth="1"/>
    <col min="8447" max="8447" width="38" style="1" customWidth="1"/>
    <col min="8448" max="8451" width="0" style="1" hidden="1" customWidth="1"/>
    <col min="8452" max="8452" width="2.5703125" style="1" customWidth="1"/>
    <col min="8453" max="8453" width="9.140625" style="1" customWidth="1"/>
    <col min="8454" max="8457" width="0" style="1" hidden="1" customWidth="1"/>
    <col min="8458" max="8687" width="9.140625" style="1"/>
    <col min="8688" max="8688" width="0" style="1" hidden="1" customWidth="1"/>
    <col min="8689" max="8689" width="7.85546875" style="1" customWidth="1"/>
    <col min="8690" max="8690" width="78.7109375" style="1" customWidth="1"/>
    <col min="8691" max="8691" width="11.42578125" style="1" customWidth="1"/>
    <col min="8692" max="8692" width="30.42578125" style="1" customWidth="1"/>
    <col min="8693" max="8693" width="30" style="1" customWidth="1"/>
    <col min="8694" max="8694" width="26.140625" style="1" customWidth="1"/>
    <col min="8695" max="8695" width="27.28515625" style="1" customWidth="1"/>
    <col min="8696" max="8696" width="19.85546875" style="1" customWidth="1"/>
    <col min="8697" max="8697" width="28.5703125" style="1" customWidth="1"/>
    <col min="8698" max="8698" width="23.7109375" style="1" customWidth="1"/>
    <col min="8699" max="8699" width="17.140625" style="1" customWidth="1"/>
    <col min="8700" max="8700" width="18.85546875" style="1" customWidth="1"/>
    <col min="8701" max="8701" width="22.5703125" style="1" customWidth="1"/>
    <col min="8702" max="8702" width="19.28515625" style="1" customWidth="1"/>
    <col min="8703" max="8703" width="38" style="1" customWidth="1"/>
    <col min="8704" max="8707" width="0" style="1" hidden="1" customWidth="1"/>
    <col min="8708" max="8708" width="2.5703125" style="1" customWidth="1"/>
    <col min="8709" max="8709" width="9.140625" style="1" customWidth="1"/>
    <col min="8710" max="8713" width="0" style="1" hidden="1" customWidth="1"/>
    <col min="8714" max="8943" width="9.140625" style="1"/>
    <col min="8944" max="8944" width="0" style="1" hidden="1" customWidth="1"/>
    <col min="8945" max="8945" width="7.85546875" style="1" customWidth="1"/>
    <col min="8946" max="8946" width="78.7109375" style="1" customWidth="1"/>
    <col min="8947" max="8947" width="11.42578125" style="1" customWidth="1"/>
    <col min="8948" max="8948" width="30.42578125" style="1" customWidth="1"/>
    <col min="8949" max="8949" width="30" style="1" customWidth="1"/>
    <col min="8950" max="8950" width="26.140625" style="1" customWidth="1"/>
    <col min="8951" max="8951" width="27.28515625" style="1" customWidth="1"/>
    <col min="8952" max="8952" width="19.85546875" style="1" customWidth="1"/>
    <col min="8953" max="8953" width="28.5703125" style="1" customWidth="1"/>
    <col min="8954" max="8954" width="23.7109375" style="1" customWidth="1"/>
    <col min="8955" max="8955" width="17.140625" style="1" customWidth="1"/>
    <col min="8956" max="8956" width="18.85546875" style="1" customWidth="1"/>
    <col min="8957" max="8957" width="22.5703125" style="1" customWidth="1"/>
    <col min="8958" max="8958" width="19.28515625" style="1" customWidth="1"/>
    <col min="8959" max="8959" width="38" style="1" customWidth="1"/>
    <col min="8960" max="8963" width="0" style="1" hidden="1" customWidth="1"/>
    <col min="8964" max="8964" width="2.5703125" style="1" customWidth="1"/>
    <col min="8965" max="8965" width="9.140625" style="1" customWidth="1"/>
    <col min="8966" max="8969" width="0" style="1" hidden="1" customWidth="1"/>
    <col min="8970" max="9199" width="9.140625" style="1"/>
    <col min="9200" max="9200" width="0" style="1" hidden="1" customWidth="1"/>
    <col min="9201" max="9201" width="7.85546875" style="1" customWidth="1"/>
    <col min="9202" max="9202" width="78.7109375" style="1" customWidth="1"/>
    <col min="9203" max="9203" width="11.42578125" style="1" customWidth="1"/>
    <col min="9204" max="9204" width="30.42578125" style="1" customWidth="1"/>
    <col min="9205" max="9205" width="30" style="1" customWidth="1"/>
    <col min="9206" max="9206" width="26.140625" style="1" customWidth="1"/>
    <col min="9207" max="9207" width="27.28515625" style="1" customWidth="1"/>
    <col min="9208" max="9208" width="19.85546875" style="1" customWidth="1"/>
    <col min="9209" max="9209" width="28.5703125" style="1" customWidth="1"/>
    <col min="9210" max="9210" width="23.7109375" style="1" customWidth="1"/>
    <col min="9211" max="9211" width="17.140625" style="1" customWidth="1"/>
    <col min="9212" max="9212" width="18.85546875" style="1" customWidth="1"/>
    <col min="9213" max="9213" width="22.5703125" style="1" customWidth="1"/>
    <col min="9214" max="9214" width="19.28515625" style="1" customWidth="1"/>
    <col min="9215" max="9215" width="38" style="1" customWidth="1"/>
    <col min="9216" max="9219" width="0" style="1" hidden="1" customWidth="1"/>
    <col min="9220" max="9220" width="2.5703125" style="1" customWidth="1"/>
    <col min="9221" max="9221" width="9.140625" style="1" customWidth="1"/>
    <col min="9222" max="9225" width="0" style="1" hidden="1" customWidth="1"/>
    <col min="9226" max="9455" width="9.140625" style="1"/>
    <col min="9456" max="9456" width="0" style="1" hidden="1" customWidth="1"/>
    <col min="9457" max="9457" width="7.85546875" style="1" customWidth="1"/>
    <col min="9458" max="9458" width="78.7109375" style="1" customWidth="1"/>
    <col min="9459" max="9459" width="11.42578125" style="1" customWidth="1"/>
    <col min="9460" max="9460" width="30.42578125" style="1" customWidth="1"/>
    <col min="9461" max="9461" width="30" style="1" customWidth="1"/>
    <col min="9462" max="9462" width="26.140625" style="1" customWidth="1"/>
    <col min="9463" max="9463" width="27.28515625" style="1" customWidth="1"/>
    <col min="9464" max="9464" width="19.85546875" style="1" customWidth="1"/>
    <col min="9465" max="9465" width="28.5703125" style="1" customWidth="1"/>
    <col min="9466" max="9466" width="23.7109375" style="1" customWidth="1"/>
    <col min="9467" max="9467" width="17.140625" style="1" customWidth="1"/>
    <col min="9468" max="9468" width="18.85546875" style="1" customWidth="1"/>
    <col min="9469" max="9469" width="22.5703125" style="1" customWidth="1"/>
    <col min="9470" max="9470" width="19.28515625" style="1" customWidth="1"/>
    <col min="9471" max="9471" width="38" style="1" customWidth="1"/>
    <col min="9472" max="9475" width="0" style="1" hidden="1" customWidth="1"/>
    <col min="9476" max="9476" width="2.5703125" style="1" customWidth="1"/>
    <col min="9477" max="9477" width="9.140625" style="1" customWidth="1"/>
    <col min="9478" max="9481" width="0" style="1" hidden="1" customWidth="1"/>
    <col min="9482" max="9711" width="9.140625" style="1"/>
    <col min="9712" max="9712" width="0" style="1" hidden="1" customWidth="1"/>
    <col min="9713" max="9713" width="7.85546875" style="1" customWidth="1"/>
    <col min="9714" max="9714" width="78.7109375" style="1" customWidth="1"/>
    <col min="9715" max="9715" width="11.42578125" style="1" customWidth="1"/>
    <col min="9716" max="9716" width="30.42578125" style="1" customWidth="1"/>
    <col min="9717" max="9717" width="30" style="1" customWidth="1"/>
    <col min="9718" max="9718" width="26.140625" style="1" customWidth="1"/>
    <col min="9719" max="9719" width="27.28515625" style="1" customWidth="1"/>
    <col min="9720" max="9720" width="19.85546875" style="1" customWidth="1"/>
    <col min="9721" max="9721" width="28.5703125" style="1" customWidth="1"/>
    <col min="9722" max="9722" width="23.7109375" style="1" customWidth="1"/>
    <col min="9723" max="9723" width="17.140625" style="1" customWidth="1"/>
    <col min="9724" max="9724" width="18.85546875" style="1" customWidth="1"/>
    <col min="9725" max="9725" width="22.5703125" style="1" customWidth="1"/>
    <col min="9726" max="9726" width="19.28515625" style="1" customWidth="1"/>
    <col min="9727" max="9727" width="38" style="1" customWidth="1"/>
    <col min="9728" max="9731" width="0" style="1" hidden="1" customWidth="1"/>
    <col min="9732" max="9732" width="2.5703125" style="1" customWidth="1"/>
    <col min="9733" max="9733" width="9.140625" style="1" customWidth="1"/>
    <col min="9734" max="9737" width="0" style="1" hidden="1" customWidth="1"/>
    <col min="9738" max="9967" width="9.140625" style="1"/>
    <col min="9968" max="9968" width="0" style="1" hidden="1" customWidth="1"/>
    <col min="9969" max="9969" width="7.85546875" style="1" customWidth="1"/>
    <col min="9970" max="9970" width="78.7109375" style="1" customWidth="1"/>
    <col min="9971" max="9971" width="11.42578125" style="1" customWidth="1"/>
    <col min="9972" max="9972" width="30.42578125" style="1" customWidth="1"/>
    <col min="9973" max="9973" width="30" style="1" customWidth="1"/>
    <col min="9974" max="9974" width="26.140625" style="1" customWidth="1"/>
    <col min="9975" max="9975" width="27.28515625" style="1" customWidth="1"/>
    <col min="9976" max="9976" width="19.85546875" style="1" customWidth="1"/>
    <col min="9977" max="9977" width="28.5703125" style="1" customWidth="1"/>
    <col min="9978" max="9978" width="23.7109375" style="1" customWidth="1"/>
    <col min="9979" max="9979" width="17.140625" style="1" customWidth="1"/>
    <col min="9980" max="9980" width="18.85546875" style="1" customWidth="1"/>
    <col min="9981" max="9981" width="22.5703125" style="1" customWidth="1"/>
    <col min="9982" max="9982" width="19.28515625" style="1" customWidth="1"/>
    <col min="9983" max="9983" width="38" style="1" customWidth="1"/>
    <col min="9984" max="9987" width="0" style="1" hidden="1" customWidth="1"/>
    <col min="9988" max="9988" width="2.5703125" style="1" customWidth="1"/>
    <col min="9989" max="9989" width="9.140625" style="1" customWidth="1"/>
    <col min="9990" max="9993" width="0" style="1" hidden="1" customWidth="1"/>
    <col min="9994" max="10223" width="9.140625" style="1"/>
    <col min="10224" max="10224" width="0" style="1" hidden="1" customWidth="1"/>
    <col min="10225" max="10225" width="7.85546875" style="1" customWidth="1"/>
    <col min="10226" max="10226" width="78.7109375" style="1" customWidth="1"/>
    <col min="10227" max="10227" width="11.42578125" style="1" customWidth="1"/>
    <col min="10228" max="10228" width="30.42578125" style="1" customWidth="1"/>
    <col min="10229" max="10229" width="30" style="1" customWidth="1"/>
    <col min="10230" max="10230" width="26.140625" style="1" customWidth="1"/>
    <col min="10231" max="10231" width="27.28515625" style="1" customWidth="1"/>
    <col min="10232" max="10232" width="19.85546875" style="1" customWidth="1"/>
    <col min="10233" max="10233" width="28.5703125" style="1" customWidth="1"/>
    <col min="10234" max="10234" width="23.7109375" style="1" customWidth="1"/>
    <col min="10235" max="10235" width="17.140625" style="1" customWidth="1"/>
    <col min="10236" max="10236" width="18.85546875" style="1" customWidth="1"/>
    <col min="10237" max="10237" width="22.5703125" style="1" customWidth="1"/>
    <col min="10238" max="10238" width="19.28515625" style="1" customWidth="1"/>
    <col min="10239" max="10239" width="38" style="1" customWidth="1"/>
    <col min="10240" max="10243" width="0" style="1" hidden="1" customWidth="1"/>
    <col min="10244" max="10244" width="2.5703125" style="1" customWidth="1"/>
    <col min="10245" max="10245" width="9.140625" style="1" customWidth="1"/>
    <col min="10246" max="10249" width="0" style="1" hidden="1" customWidth="1"/>
    <col min="10250" max="10479" width="9.140625" style="1"/>
    <col min="10480" max="10480" width="0" style="1" hidden="1" customWidth="1"/>
    <col min="10481" max="10481" width="7.85546875" style="1" customWidth="1"/>
    <col min="10482" max="10482" width="78.7109375" style="1" customWidth="1"/>
    <col min="10483" max="10483" width="11.42578125" style="1" customWidth="1"/>
    <col min="10484" max="10484" width="30.42578125" style="1" customWidth="1"/>
    <col min="10485" max="10485" width="30" style="1" customWidth="1"/>
    <col min="10486" max="10486" width="26.140625" style="1" customWidth="1"/>
    <col min="10487" max="10487" width="27.28515625" style="1" customWidth="1"/>
    <col min="10488" max="10488" width="19.85546875" style="1" customWidth="1"/>
    <col min="10489" max="10489" width="28.5703125" style="1" customWidth="1"/>
    <col min="10490" max="10490" width="23.7109375" style="1" customWidth="1"/>
    <col min="10491" max="10491" width="17.140625" style="1" customWidth="1"/>
    <col min="10492" max="10492" width="18.85546875" style="1" customWidth="1"/>
    <col min="10493" max="10493" width="22.5703125" style="1" customWidth="1"/>
    <col min="10494" max="10494" width="19.28515625" style="1" customWidth="1"/>
    <col min="10495" max="10495" width="38" style="1" customWidth="1"/>
    <col min="10496" max="10499" width="0" style="1" hidden="1" customWidth="1"/>
    <col min="10500" max="10500" width="2.5703125" style="1" customWidth="1"/>
    <col min="10501" max="10501" width="9.140625" style="1" customWidth="1"/>
    <col min="10502" max="10505" width="0" style="1" hidden="1" customWidth="1"/>
    <col min="10506" max="10735" width="9.140625" style="1"/>
    <col min="10736" max="10736" width="0" style="1" hidden="1" customWidth="1"/>
    <col min="10737" max="10737" width="7.85546875" style="1" customWidth="1"/>
    <col min="10738" max="10738" width="78.7109375" style="1" customWidth="1"/>
    <col min="10739" max="10739" width="11.42578125" style="1" customWidth="1"/>
    <col min="10740" max="10740" width="30.42578125" style="1" customWidth="1"/>
    <col min="10741" max="10741" width="30" style="1" customWidth="1"/>
    <col min="10742" max="10742" width="26.140625" style="1" customWidth="1"/>
    <col min="10743" max="10743" width="27.28515625" style="1" customWidth="1"/>
    <col min="10744" max="10744" width="19.85546875" style="1" customWidth="1"/>
    <col min="10745" max="10745" width="28.5703125" style="1" customWidth="1"/>
    <col min="10746" max="10746" width="23.7109375" style="1" customWidth="1"/>
    <col min="10747" max="10747" width="17.140625" style="1" customWidth="1"/>
    <col min="10748" max="10748" width="18.85546875" style="1" customWidth="1"/>
    <col min="10749" max="10749" width="22.5703125" style="1" customWidth="1"/>
    <col min="10750" max="10750" width="19.28515625" style="1" customWidth="1"/>
    <col min="10751" max="10751" width="38" style="1" customWidth="1"/>
    <col min="10752" max="10755" width="0" style="1" hidden="1" customWidth="1"/>
    <col min="10756" max="10756" width="2.5703125" style="1" customWidth="1"/>
    <col min="10757" max="10757" width="9.140625" style="1" customWidth="1"/>
    <col min="10758" max="10761" width="0" style="1" hidden="1" customWidth="1"/>
    <col min="10762" max="10991" width="9.140625" style="1"/>
    <col min="10992" max="10992" width="0" style="1" hidden="1" customWidth="1"/>
    <col min="10993" max="10993" width="7.85546875" style="1" customWidth="1"/>
    <col min="10994" max="10994" width="78.7109375" style="1" customWidth="1"/>
    <col min="10995" max="10995" width="11.42578125" style="1" customWidth="1"/>
    <col min="10996" max="10996" width="30.42578125" style="1" customWidth="1"/>
    <col min="10997" max="10997" width="30" style="1" customWidth="1"/>
    <col min="10998" max="10998" width="26.140625" style="1" customWidth="1"/>
    <col min="10999" max="10999" width="27.28515625" style="1" customWidth="1"/>
    <col min="11000" max="11000" width="19.85546875" style="1" customWidth="1"/>
    <col min="11001" max="11001" width="28.5703125" style="1" customWidth="1"/>
    <col min="11002" max="11002" width="23.7109375" style="1" customWidth="1"/>
    <col min="11003" max="11003" width="17.140625" style="1" customWidth="1"/>
    <col min="11004" max="11004" width="18.85546875" style="1" customWidth="1"/>
    <col min="11005" max="11005" width="22.5703125" style="1" customWidth="1"/>
    <col min="11006" max="11006" width="19.28515625" style="1" customWidth="1"/>
    <col min="11007" max="11007" width="38" style="1" customWidth="1"/>
    <col min="11008" max="11011" width="0" style="1" hidden="1" customWidth="1"/>
    <col min="11012" max="11012" width="2.5703125" style="1" customWidth="1"/>
    <col min="11013" max="11013" width="9.140625" style="1" customWidth="1"/>
    <col min="11014" max="11017" width="0" style="1" hidden="1" customWidth="1"/>
    <col min="11018" max="11247" width="9.140625" style="1"/>
    <col min="11248" max="11248" width="0" style="1" hidden="1" customWidth="1"/>
    <col min="11249" max="11249" width="7.85546875" style="1" customWidth="1"/>
    <col min="11250" max="11250" width="78.7109375" style="1" customWidth="1"/>
    <col min="11251" max="11251" width="11.42578125" style="1" customWidth="1"/>
    <col min="11252" max="11252" width="30.42578125" style="1" customWidth="1"/>
    <col min="11253" max="11253" width="30" style="1" customWidth="1"/>
    <col min="11254" max="11254" width="26.140625" style="1" customWidth="1"/>
    <col min="11255" max="11255" width="27.28515625" style="1" customWidth="1"/>
    <col min="11256" max="11256" width="19.85546875" style="1" customWidth="1"/>
    <col min="11257" max="11257" width="28.5703125" style="1" customWidth="1"/>
    <col min="11258" max="11258" width="23.7109375" style="1" customWidth="1"/>
    <col min="11259" max="11259" width="17.140625" style="1" customWidth="1"/>
    <col min="11260" max="11260" width="18.85546875" style="1" customWidth="1"/>
    <col min="11261" max="11261" width="22.5703125" style="1" customWidth="1"/>
    <col min="11262" max="11262" width="19.28515625" style="1" customWidth="1"/>
    <col min="11263" max="11263" width="38" style="1" customWidth="1"/>
    <col min="11264" max="11267" width="0" style="1" hidden="1" customWidth="1"/>
    <col min="11268" max="11268" width="2.5703125" style="1" customWidth="1"/>
    <col min="11269" max="11269" width="9.140625" style="1" customWidth="1"/>
    <col min="11270" max="11273" width="0" style="1" hidden="1" customWidth="1"/>
    <col min="11274" max="11503" width="9.140625" style="1"/>
    <col min="11504" max="11504" width="0" style="1" hidden="1" customWidth="1"/>
    <col min="11505" max="11505" width="7.85546875" style="1" customWidth="1"/>
    <col min="11506" max="11506" width="78.7109375" style="1" customWidth="1"/>
    <col min="11507" max="11507" width="11.42578125" style="1" customWidth="1"/>
    <col min="11508" max="11508" width="30.42578125" style="1" customWidth="1"/>
    <col min="11509" max="11509" width="30" style="1" customWidth="1"/>
    <col min="11510" max="11510" width="26.140625" style="1" customWidth="1"/>
    <col min="11511" max="11511" width="27.28515625" style="1" customWidth="1"/>
    <col min="11512" max="11512" width="19.85546875" style="1" customWidth="1"/>
    <col min="11513" max="11513" width="28.5703125" style="1" customWidth="1"/>
    <col min="11514" max="11514" width="23.7109375" style="1" customWidth="1"/>
    <col min="11515" max="11515" width="17.140625" style="1" customWidth="1"/>
    <col min="11516" max="11516" width="18.85546875" style="1" customWidth="1"/>
    <col min="11517" max="11517" width="22.5703125" style="1" customWidth="1"/>
    <col min="11518" max="11518" width="19.28515625" style="1" customWidth="1"/>
    <col min="11519" max="11519" width="38" style="1" customWidth="1"/>
    <col min="11520" max="11523" width="0" style="1" hidden="1" customWidth="1"/>
    <col min="11524" max="11524" width="2.5703125" style="1" customWidth="1"/>
    <col min="11525" max="11525" width="9.140625" style="1" customWidth="1"/>
    <col min="11526" max="11529" width="0" style="1" hidden="1" customWidth="1"/>
    <col min="11530" max="11759" width="9.140625" style="1"/>
    <col min="11760" max="11760" width="0" style="1" hidden="1" customWidth="1"/>
    <col min="11761" max="11761" width="7.85546875" style="1" customWidth="1"/>
    <col min="11762" max="11762" width="78.7109375" style="1" customWidth="1"/>
    <col min="11763" max="11763" width="11.42578125" style="1" customWidth="1"/>
    <col min="11764" max="11764" width="30.42578125" style="1" customWidth="1"/>
    <col min="11765" max="11765" width="30" style="1" customWidth="1"/>
    <col min="11766" max="11766" width="26.140625" style="1" customWidth="1"/>
    <col min="11767" max="11767" width="27.28515625" style="1" customWidth="1"/>
    <col min="11768" max="11768" width="19.85546875" style="1" customWidth="1"/>
    <col min="11769" max="11769" width="28.5703125" style="1" customWidth="1"/>
    <col min="11770" max="11770" width="23.7109375" style="1" customWidth="1"/>
    <col min="11771" max="11771" width="17.140625" style="1" customWidth="1"/>
    <col min="11772" max="11772" width="18.85546875" style="1" customWidth="1"/>
    <col min="11773" max="11773" width="22.5703125" style="1" customWidth="1"/>
    <col min="11774" max="11774" width="19.28515625" style="1" customWidth="1"/>
    <col min="11775" max="11775" width="38" style="1" customWidth="1"/>
    <col min="11776" max="11779" width="0" style="1" hidden="1" customWidth="1"/>
    <col min="11780" max="11780" width="2.5703125" style="1" customWidth="1"/>
    <col min="11781" max="11781" width="9.140625" style="1" customWidth="1"/>
    <col min="11782" max="11785" width="0" style="1" hidden="1" customWidth="1"/>
    <col min="11786" max="12015" width="9.140625" style="1"/>
    <col min="12016" max="12016" width="0" style="1" hidden="1" customWidth="1"/>
    <col min="12017" max="12017" width="7.85546875" style="1" customWidth="1"/>
    <col min="12018" max="12018" width="78.7109375" style="1" customWidth="1"/>
    <col min="12019" max="12019" width="11.42578125" style="1" customWidth="1"/>
    <col min="12020" max="12020" width="30.42578125" style="1" customWidth="1"/>
    <col min="12021" max="12021" width="30" style="1" customWidth="1"/>
    <col min="12022" max="12022" width="26.140625" style="1" customWidth="1"/>
    <col min="12023" max="12023" width="27.28515625" style="1" customWidth="1"/>
    <col min="12024" max="12024" width="19.85546875" style="1" customWidth="1"/>
    <col min="12025" max="12025" width="28.5703125" style="1" customWidth="1"/>
    <col min="12026" max="12026" width="23.7109375" style="1" customWidth="1"/>
    <col min="12027" max="12027" width="17.140625" style="1" customWidth="1"/>
    <col min="12028" max="12028" width="18.85546875" style="1" customWidth="1"/>
    <col min="12029" max="12029" width="22.5703125" style="1" customWidth="1"/>
    <col min="12030" max="12030" width="19.28515625" style="1" customWidth="1"/>
    <col min="12031" max="12031" width="38" style="1" customWidth="1"/>
    <col min="12032" max="12035" width="0" style="1" hidden="1" customWidth="1"/>
    <col min="12036" max="12036" width="2.5703125" style="1" customWidth="1"/>
    <col min="12037" max="12037" width="9.140625" style="1" customWidth="1"/>
    <col min="12038" max="12041" width="0" style="1" hidden="1" customWidth="1"/>
    <col min="12042" max="12271" width="9.140625" style="1"/>
    <col min="12272" max="12272" width="0" style="1" hidden="1" customWidth="1"/>
    <col min="12273" max="12273" width="7.85546875" style="1" customWidth="1"/>
    <col min="12274" max="12274" width="78.7109375" style="1" customWidth="1"/>
    <col min="12275" max="12275" width="11.42578125" style="1" customWidth="1"/>
    <col min="12276" max="12276" width="30.42578125" style="1" customWidth="1"/>
    <col min="12277" max="12277" width="30" style="1" customWidth="1"/>
    <col min="12278" max="12278" width="26.140625" style="1" customWidth="1"/>
    <col min="12279" max="12279" width="27.28515625" style="1" customWidth="1"/>
    <col min="12280" max="12280" width="19.85546875" style="1" customWidth="1"/>
    <col min="12281" max="12281" width="28.5703125" style="1" customWidth="1"/>
    <col min="12282" max="12282" width="23.7109375" style="1" customWidth="1"/>
    <col min="12283" max="12283" width="17.140625" style="1" customWidth="1"/>
    <col min="12284" max="12284" width="18.85546875" style="1" customWidth="1"/>
    <col min="12285" max="12285" width="22.5703125" style="1" customWidth="1"/>
    <col min="12286" max="12286" width="19.28515625" style="1" customWidth="1"/>
    <col min="12287" max="12287" width="38" style="1" customWidth="1"/>
    <col min="12288" max="12291" width="0" style="1" hidden="1" customWidth="1"/>
    <col min="12292" max="12292" width="2.5703125" style="1" customWidth="1"/>
    <col min="12293" max="12293" width="9.140625" style="1" customWidth="1"/>
    <col min="12294" max="12297" width="0" style="1" hidden="1" customWidth="1"/>
    <col min="12298" max="12527" width="9.140625" style="1"/>
    <col min="12528" max="12528" width="0" style="1" hidden="1" customWidth="1"/>
    <col min="12529" max="12529" width="7.85546875" style="1" customWidth="1"/>
    <col min="12530" max="12530" width="78.7109375" style="1" customWidth="1"/>
    <col min="12531" max="12531" width="11.42578125" style="1" customWidth="1"/>
    <col min="12532" max="12532" width="30.42578125" style="1" customWidth="1"/>
    <col min="12533" max="12533" width="30" style="1" customWidth="1"/>
    <col min="12534" max="12534" width="26.140625" style="1" customWidth="1"/>
    <col min="12535" max="12535" width="27.28515625" style="1" customWidth="1"/>
    <col min="12536" max="12536" width="19.85546875" style="1" customWidth="1"/>
    <col min="12537" max="12537" width="28.5703125" style="1" customWidth="1"/>
    <col min="12538" max="12538" width="23.7109375" style="1" customWidth="1"/>
    <col min="12539" max="12539" width="17.140625" style="1" customWidth="1"/>
    <col min="12540" max="12540" width="18.85546875" style="1" customWidth="1"/>
    <col min="12541" max="12541" width="22.5703125" style="1" customWidth="1"/>
    <col min="12542" max="12542" width="19.28515625" style="1" customWidth="1"/>
    <col min="12543" max="12543" width="38" style="1" customWidth="1"/>
    <col min="12544" max="12547" width="0" style="1" hidden="1" customWidth="1"/>
    <col min="12548" max="12548" width="2.5703125" style="1" customWidth="1"/>
    <col min="12549" max="12549" width="9.140625" style="1" customWidth="1"/>
    <col min="12550" max="12553" width="0" style="1" hidden="1" customWidth="1"/>
    <col min="12554" max="12783" width="9.140625" style="1"/>
    <col min="12784" max="12784" width="0" style="1" hidden="1" customWidth="1"/>
    <col min="12785" max="12785" width="7.85546875" style="1" customWidth="1"/>
    <col min="12786" max="12786" width="78.7109375" style="1" customWidth="1"/>
    <col min="12787" max="12787" width="11.42578125" style="1" customWidth="1"/>
    <col min="12788" max="12788" width="30.42578125" style="1" customWidth="1"/>
    <col min="12789" max="12789" width="30" style="1" customWidth="1"/>
    <col min="12790" max="12790" width="26.140625" style="1" customWidth="1"/>
    <col min="12791" max="12791" width="27.28515625" style="1" customWidth="1"/>
    <col min="12792" max="12792" width="19.85546875" style="1" customWidth="1"/>
    <col min="12793" max="12793" width="28.5703125" style="1" customWidth="1"/>
    <col min="12794" max="12794" width="23.7109375" style="1" customWidth="1"/>
    <col min="12795" max="12795" width="17.140625" style="1" customWidth="1"/>
    <col min="12796" max="12796" width="18.85546875" style="1" customWidth="1"/>
    <col min="12797" max="12797" width="22.5703125" style="1" customWidth="1"/>
    <col min="12798" max="12798" width="19.28515625" style="1" customWidth="1"/>
    <col min="12799" max="12799" width="38" style="1" customWidth="1"/>
    <col min="12800" max="12803" width="0" style="1" hidden="1" customWidth="1"/>
    <col min="12804" max="12804" width="2.5703125" style="1" customWidth="1"/>
    <col min="12805" max="12805" width="9.140625" style="1" customWidth="1"/>
    <col min="12806" max="12809" width="0" style="1" hidden="1" customWidth="1"/>
    <col min="12810" max="13039" width="9.140625" style="1"/>
    <col min="13040" max="13040" width="0" style="1" hidden="1" customWidth="1"/>
    <col min="13041" max="13041" width="7.85546875" style="1" customWidth="1"/>
    <col min="13042" max="13042" width="78.7109375" style="1" customWidth="1"/>
    <col min="13043" max="13043" width="11.42578125" style="1" customWidth="1"/>
    <col min="13044" max="13044" width="30.42578125" style="1" customWidth="1"/>
    <col min="13045" max="13045" width="30" style="1" customWidth="1"/>
    <col min="13046" max="13046" width="26.140625" style="1" customWidth="1"/>
    <col min="13047" max="13047" width="27.28515625" style="1" customWidth="1"/>
    <col min="13048" max="13048" width="19.85546875" style="1" customWidth="1"/>
    <col min="13049" max="13049" width="28.5703125" style="1" customWidth="1"/>
    <col min="13050" max="13050" width="23.7109375" style="1" customWidth="1"/>
    <col min="13051" max="13051" width="17.140625" style="1" customWidth="1"/>
    <col min="13052" max="13052" width="18.85546875" style="1" customWidth="1"/>
    <col min="13053" max="13053" width="22.5703125" style="1" customWidth="1"/>
    <col min="13054" max="13054" width="19.28515625" style="1" customWidth="1"/>
    <col min="13055" max="13055" width="38" style="1" customWidth="1"/>
    <col min="13056" max="13059" width="0" style="1" hidden="1" customWidth="1"/>
    <col min="13060" max="13060" width="2.5703125" style="1" customWidth="1"/>
    <col min="13061" max="13061" width="9.140625" style="1" customWidth="1"/>
    <col min="13062" max="13065" width="0" style="1" hidden="1" customWidth="1"/>
    <col min="13066" max="13295" width="9.140625" style="1"/>
    <col min="13296" max="13296" width="0" style="1" hidden="1" customWidth="1"/>
    <col min="13297" max="13297" width="7.85546875" style="1" customWidth="1"/>
    <col min="13298" max="13298" width="78.7109375" style="1" customWidth="1"/>
    <col min="13299" max="13299" width="11.42578125" style="1" customWidth="1"/>
    <col min="13300" max="13300" width="30.42578125" style="1" customWidth="1"/>
    <col min="13301" max="13301" width="30" style="1" customWidth="1"/>
    <col min="13302" max="13302" width="26.140625" style="1" customWidth="1"/>
    <col min="13303" max="13303" width="27.28515625" style="1" customWidth="1"/>
    <col min="13304" max="13304" width="19.85546875" style="1" customWidth="1"/>
    <col min="13305" max="13305" width="28.5703125" style="1" customWidth="1"/>
    <col min="13306" max="13306" width="23.7109375" style="1" customWidth="1"/>
    <col min="13307" max="13307" width="17.140625" style="1" customWidth="1"/>
    <col min="13308" max="13308" width="18.85546875" style="1" customWidth="1"/>
    <col min="13309" max="13309" width="22.5703125" style="1" customWidth="1"/>
    <col min="13310" max="13310" width="19.28515625" style="1" customWidth="1"/>
    <col min="13311" max="13311" width="38" style="1" customWidth="1"/>
    <col min="13312" max="13315" width="0" style="1" hidden="1" customWidth="1"/>
    <col min="13316" max="13316" width="2.5703125" style="1" customWidth="1"/>
    <col min="13317" max="13317" width="9.140625" style="1" customWidth="1"/>
    <col min="13318" max="13321" width="0" style="1" hidden="1" customWidth="1"/>
    <col min="13322" max="13551" width="9.140625" style="1"/>
    <col min="13552" max="13552" width="0" style="1" hidden="1" customWidth="1"/>
    <col min="13553" max="13553" width="7.85546875" style="1" customWidth="1"/>
    <col min="13554" max="13554" width="78.7109375" style="1" customWidth="1"/>
    <col min="13555" max="13555" width="11.42578125" style="1" customWidth="1"/>
    <col min="13556" max="13556" width="30.42578125" style="1" customWidth="1"/>
    <col min="13557" max="13557" width="30" style="1" customWidth="1"/>
    <col min="13558" max="13558" width="26.140625" style="1" customWidth="1"/>
    <col min="13559" max="13559" width="27.28515625" style="1" customWidth="1"/>
    <col min="13560" max="13560" width="19.85546875" style="1" customWidth="1"/>
    <col min="13561" max="13561" width="28.5703125" style="1" customWidth="1"/>
    <col min="13562" max="13562" width="23.7109375" style="1" customWidth="1"/>
    <col min="13563" max="13563" width="17.140625" style="1" customWidth="1"/>
    <col min="13564" max="13564" width="18.85546875" style="1" customWidth="1"/>
    <col min="13565" max="13565" width="22.5703125" style="1" customWidth="1"/>
    <col min="13566" max="13566" width="19.28515625" style="1" customWidth="1"/>
    <col min="13567" max="13567" width="38" style="1" customWidth="1"/>
    <col min="13568" max="13571" width="0" style="1" hidden="1" customWidth="1"/>
    <col min="13572" max="13572" width="2.5703125" style="1" customWidth="1"/>
    <col min="13573" max="13573" width="9.140625" style="1" customWidth="1"/>
    <col min="13574" max="13577" width="0" style="1" hidden="1" customWidth="1"/>
    <col min="13578" max="13807" width="9.140625" style="1"/>
    <col min="13808" max="13808" width="0" style="1" hidden="1" customWidth="1"/>
    <col min="13809" max="13809" width="7.85546875" style="1" customWidth="1"/>
    <col min="13810" max="13810" width="78.7109375" style="1" customWidth="1"/>
    <col min="13811" max="13811" width="11.42578125" style="1" customWidth="1"/>
    <col min="13812" max="13812" width="30.42578125" style="1" customWidth="1"/>
    <col min="13813" max="13813" width="30" style="1" customWidth="1"/>
    <col min="13814" max="13814" width="26.140625" style="1" customWidth="1"/>
    <col min="13815" max="13815" width="27.28515625" style="1" customWidth="1"/>
    <col min="13816" max="13816" width="19.85546875" style="1" customWidth="1"/>
    <col min="13817" max="13817" width="28.5703125" style="1" customWidth="1"/>
    <col min="13818" max="13818" width="23.7109375" style="1" customWidth="1"/>
    <col min="13819" max="13819" width="17.140625" style="1" customWidth="1"/>
    <col min="13820" max="13820" width="18.85546875" style="1" customWidth="1"/>
    <col min="13821" max="13821" width="22.5703125" style="1" customWidth="1"/>
    <col min="13822" max="13822" width="19.28515625" style="1" customWidth="1"/>
    <col min="13823" max="13823" width="38" style="1" customWidth="1"/>
    <col min="13824" max="13827" width="0" style="1" hidden="1" customWidth="1"/>
    <col min="13828" max="13828" width="2.5703125" style="1" customWidth="1"/>
    <col min="13829" max="13829" width="9.140625" style="1" customWidth="1"/>
    <col min="13830" max="13833" width="0" style="1" hidden="1" customWidth="1"/>
    <col min="13834" max="14063" width="9.140625" style="1"/>
    <col min="14064" max="14064" width="0" style="1" hidden="1" customWidth="1"/>
    <col min="14065" max="14065" width="7.85546875" style="1" customWidth="1"/>
    <col min="14066" max="14066" width="78.7109375" style="1" customWidth="1"/>
    <col min="14067" max="14067" width="11.42578125" style="1" customWidth="1"/>
    <col min="14068" max="14068" width="30.42578125" style="1" customWidth="1"/>
    <col min="14069" max="14069" width="30" style="1" customWidth="1"/>
    <col min="14070" max="14070" width="26.140625" style="1" customWidth="1"/>
    <col min="14071" max="14071" width="27.28515625" style="1" customWidth="1"/>
    <col min="14072" max="14072" width="19.85546875" style="1" customWidth="1"/>
    <col min="14073" max="14073" width="28.5703125" style="1" customWidth="1"/>
    <col min="14074" max="14074" width="23.7109375" style="1" customWidth="1"/>
    <col min="14075" max="14075" width="17.140625" style="1" customWidth="1"/>
    <col min="14076" max="14076" width="18.85546875" style="1" customWidth="1"/>
    <col min="14077" max="14077" width="22.5703125" style="1" customWidth="1"/>
    <col min="14078" max="14078" width="19.28515625" style="1" customWidth="1"/>
    <col min="14079" max="14079" width="38" style="1" customWidth="1"/>
    <col min="14080" max="14083" width="0" style="1" hidden="1" customWidth="1"/>
    <col min="14084" max="14084" width="2.5703125" style="1" customWidth="1"/>
    <col min="14085" max="14085" width="9.140625" style="1" customWidth="1"/>
    <col min="14086" max="14089" width="0" style="1" hidden="1" customWidth="1"/>
    <col min="14090" max="14319" width="9.140625" style="1"/>
    <col min="14320" max="14320" width="0" style="1" hidden="1" customWidth="1"/>
    <col min="14321" max="14321" width="7.85546875" style="1" customWidth="1"/>
    <col min="14322" max="14322" width="78.7109375" style="1" customWidth="1"/>
    <col min="14323" max="14323" width="11.42578125" style="1" customWidth="1"/>
    <col min="14324" max="14324" width="30.42578125" style="1" customWidth="1"/>
    <col min="14325" max="14325" width="30" style="1" customWidth="1"/>
    <col min="14326" max="14326" width="26.140625" style="1" customWidth="1"/>
    <col min="14327" max="14327" width="27.28515625" style="1" customWidth="1"/>
    <col min="14328" max="14328" width="19.85546875" style="1" customWidth="1"/>
    <col min="14329" max="14329" width="28.5703125" style="1" customWidth="1"/>
    <col min="14330" max="14330" width="23.7109375" style="1" customWidth="1"/>
    <col min="14331" max="14331" width="17.140625" style="1" customWidth="1"/>
    <col min="14332" max="14332" width="18.85546875" style="1" customWidth="1"/>
    <col min="14333" max="14333" width="22.5703125" style="1" customWidth="1"/>
    <col min="14334" max="14334" width="19.28515625" style="1" customWidth="1"/>
    <col min="14335" max="14335" width="38" style="1" customWidth="1"/>
    <col min="14336" max="14339" width="0" style="1" hidden="1" customWidth="1"/>
    <col min="14340" max="14340" width="2.5703125" style="1" customWidth="1"/>
    <col min="14341" max="14341" width="9.140625" style="1" customWidth="1"/>
    <col min="14342" max="14345" width="0" style="1" hidden="1" customWidth="1"/>
    <col min="14346" max="14575" width="9.140625" style="1"/>
    <col min="14576" max="14576" width="0" style="1" hidden="1" customWidth="1"/>
    <col min="14577" max="14577" width="7.85546875" style="1" customWidth="1"/>
    <col min="14578" max="14578" width="78.7109375" style="1" customWidth="1"/>
    <col min="14579" max="14579" width="11.42578125" style="1" customWidth="1"/>
    <col min="14580" max="14580" width="30.42578125" style="1" customWidth="1"/>
    <col min="14581" max="14581" width="30" style="1" customWidth="1"/>
    <col min="14582" max="14582" width="26.140625" style="1" customWidth="1"/>
    <col min="14583" max="14583" width="27.28515625" style="1" customWidth="1"/>
    <col min="14584" max="14584" width="19.85546875" style="1" customWidth="1"/>
    <col min="14585" max="14585" width="28.5703125" style="1" customWidth="1"/>
    <col min="14586" max="14586" width="23.7109375" style="1" customWidth="1"/>
    <col min="14587" max="14587" width="17.140625" style="1" customWidth="1"/>
    <col min="14588" max="14588" width="18.85546875" style="1" customWidth="1"/>
    <col min="14589" max="14589" width="22.5703125" style="1" customWidth="1"/>
    <col min="14590" max="14590" width="19.28515625" style="1" customWidth="1"/>
    <col min="14591" max="14591" width="38" style="1" customWidth="1"/>
    <col min="14592" max="14595" width="0" style="1" hidden="1" customWidth="1"/>
    <col min="14596" max="14596" width="2.5703125" style="1" customWidth="1"/>
    <col min="14597" max="14597" width="9.140625" style="1" customWidth="1"/>
    <col min="14598" max="14601" width="0" style="1" hidden="1" customWidth="1"/>
    <col min="14602" max="14831" width="9.140625" style="1"/>
    <col min="14832" max="14832" width="0" style="1" hidden="1" customWidth="1"/>
    <col min="14833" max="14833" width="7.85546875" style="1" customWidth="1"/>
    <col min="14834" max="14834" width="78.7109375" style="1" customWidth="1"/>
    <col min="14835" max="14835" width="11.42578125" style="1" customWidth="1"/>
    <col min="14836" max="14836" width="30.42578125" style="1" customWidth="1"/>
    <col min="14837" max="14837" width="30" style="1" customWidth="1"/>
    <col min="14838" max="14838" width="26.140625" style="1" customWidth="1"/>
    <col min="14839" max="14839" width="27.28515625" style="1" customWidth="1"/>
    <col min="14840" max="14840" width="19.85546875" style="1" customWidth="1"/>
    <col min="14841" max="14841" width="28.5703125" style="1" customWidth="1"/>
    <col min="14842" max="14842" width="23.7109375" style="1" customWidth="1"/>
    <col min="14843" max="14843" width="17.140625" style="1" customWidth="1"/>
    <col min="14844" max="14844" width="18.85546875" style="1" customWidth="1"/>
    <col min="14845" max="14845" width="22.5703125" style="1" customWidth="1"/>
    <col min="14846" max="14846" width="19.28515625" style="1" customWidth="1"/>
    <col min="14847" max="14847" width="38" style="1" customWidth="1"/>
    <col min="14848" max="14851" width="0" style="1" hidden="1" customWidth="1"/>
    <col min="14852" max="14852" width="2.5703125" style="1" customWidth="1"/>
    <col min="14853" max="14853" width="9.140625" style="1" customWidth="1"/>
    <col min="14854" max="14857" width="0" style="1" hidden="1" customWidth="1"/>
    <col min="14858" max="15087" width="9.140625" style="1"/>
    <col min="15088" max="15088" width="0" style="1" hidden="1" customWidth="1"/>
    <col min="15089" max="15089" width="7.85546875" style="1" customWidth="1"/>
    <col min="15090" max="15090" width="78.7109375" style="1" customWidth="1"/>
    <col min="15091" max="15091" width="11.42578125" style="1" customWidth="1"/>
    <col min="15092" max="15092" width="30.42578125" style="1" customWidth="1"/>
    <col min="15093" max="15093" width="30" style="1" customWidth="1"/>
    <col min="15094" max="15094" width="26.140625" style="1" customWidth="1"/>
    <col min="15095" max="15095" width="27.28515625" style="1" customWidth="1"/>
    <col min="15096" max="15096" width="19.85546875" style="1" customWidth="1"/>
    <col min="15097" max="15097" width="28.5703125" style="1" customWidth="1"/>
    <col min="15098" max="15098" width="23.7109375" style="1" customWidth="1"/>
    <col min="15099" max="15099" width="17.140625" style="1" customWidth="1"/>
    <col min="15100" max="15100" width="18.85546875" style="1" customWidth="1"/>
    <col min="15101" max="15101" width="22.5703125" style="1" customWidth="1"/>
    <col min="15102" max="15102" width="19.28515625" style="1" customWidth="1"/>
    <col min="15103" max="15103" width="38" style="1" customWidth="1"/>
    <col min="15104" max="15107" width="0" style="1" hidden="1" customWidth="1"/>
    <col min="15108" max="15108" width="2.5703125" style="1" customWidth="1"/>
    <col min="15109" max="15109" width="9.140625" style="1" customWidth="1"/>
    <col min="15110" max="15113" width="0" style="1" hidden="1" customWidth="1"/>
    <col min="15114" max="15343" width="9.140625" style="1"/>
    <col min="15344" max="15344" width="0" style="1" hidden="1" customWidth="1"/>
    <col min="15345" max="15345" width="7.85546875" style="1" customWidth="1"/>
    <col min="15346" max="15346" width="78.7109375" style="1" customWidth="1"/>
    <col min="15347" max="15347" width="11.42578125" style="1" customWidth="1"/>
    <col min="15348" max="15348" width="30.42578125" style="1" customWidth="1"/>
    <col min="15349" max="15349" width="30" style="1" customWidth="1"/>
    <col min="15350" max="15350" width="26.140625" style="1" customWidth="1"/>
    <col min="15351" max="15351" width="27.28515625" style="1" customWidth="1"/>
    <col min="15352" max="15352" width="19.85546875" style="1" customWidth="1"/>
    <col min="15353" max="15353" width="28.5703125" style="1" customWidth="1"/>
    <col min="15354" max="15354" width="23.7109375" style="1" customWidth="1"/>
    <col min="15355" max="15355" width="17.140625" style="1" customWidth="1"/>
    <col min="15356" max="15356" width="18.85546875" style="1" customWidth="1"/>
    <col min="15357" max="15357" width="22.5703125" style="1" customWidth="1"/>
    <col min="15358" max="15358" width="19.28515625" style="1" customWidth="1"/>
    <col min="15359" max="15359" width="38" style="1" customWidth="1"/>
    <col min="15360" max="15363" width="0" style="1" hidden="1" customWidth="1"/>
    <col min="15364" max="15364" width="2.5703125" style="1" customWidth="1"/>
    <col min="15365" max="15365" width="9.140625" style="1" customWidth="1"/>
    <col min="15366" max="15369" width="0" style="1" hidden="1" customWidth="1"/>
    <col min="15370" max="15599" width="9.140625" style="1"/>
    <col min="15600" max="15600" width="0" style="1" hidden="1" customWidth="1"/>
    <col min="15601" max="15601" width="7.85546875" style="1" customWidth="1"/>
    <col min="15602" max="15602" width="78.7109375" style="1" customWidth="1"/>
    <col min="15603" max="15603" width="11.42578125" style="1" customWidth="1"/>
    <col min="15604" max="15604" width="30.42578125" style="1" customWidth="1"/>
    <col min="15605" max="15605" width="30" style="1" customWidth="1"/>
    <col min="15606" max="15606" width="26.140625" style="1" customWidth="1"/>
    <col min="15607" max="15607" width="27.28515625" style="1" customWidth="1"/>
    <col min="15608" max="15608" width="19.85546875" style="1" customWidth="1"/>
    <col min="15609" max="15609" width="28.5703125" style="1" customWidth="1"/>
    <col min="15610" max="15610" width="23.7109375" style="1" customWidth="1"/>
    <col min="15611" max="15611" width="17.140625" style="1" customWidth="1"/>
    <col min="15612" max="15612" width="18.85546875" style="1" customWidth="1"/>
    <col min="15613" max="15613" width="22.5703125" style="1" customWidth="1"/>
    <col min="15614" max="15614" width="19.28515625" style="1" customWidth="1"/>
    <col min="15615" max="15615" width="38" style="1" customWidth="1"/>
    <col min="15616" max="15619" width="0" style="1" hidden="1" customWidth="1"/>
    <col min="15620" max="15620" width="2.5703125" style="1" customWidth="1"/>
    <col min="15621" max="15621" width="9.140625" style="1" customWidth="1"/>
    <col min="15622" max="15625" width="0" style="1" hidden="1" customWidth="1"/>
    <col min="15626" max="15855" width="9.140625" style="1"/>
    <col min="15856" max="15856" width="0" style="1" hidden="1" customWidth="1"/>
    <col min="15857" max="15857" width="7.85546875" style="1" customWidth="1"/>
    <col min="15858" max="15858" width="78.7109375" style="1" customWidth="1"/>
    <col min="15859" max="15859" width="11.42578125" style="1" customWidth="1"/>
    <col min="15860" max="15860" width="30.42578125" style="1" customWidth="1"/>
    <col min="15861" max="15861" width="30" style="1" customWidth="1"/>
    <col min="15862" max="15862" width="26.140625" style="1" customWidth="1"/>
    <col min="15863" max="15863" width="27.28515625" style="1" customWidth="1"/>
    <col min="15864" max="15864" width="19.85546875" style="1" customWidth="1"/>
    <col min="15865" max="15865" width="28.5703125" style="1" customWidth="1"/>
    <col min="15866" max="15866" width="23.7109375" style="1" customWidth="1"/>
    <col min="15867" max="15867" width="17.140625" style="1" customWidth="1"/>
    <col min="15868" max="15868" width="18.85546875" style="1" customWidth="1"/>
    <col min="15869" max="15869" width="22.5703125" style="1" customWidth="1"/>
    <col min="15870" max="15870" width="19.28515625" style="1" customWidth="1"/>
    <col min="15871" max="15871" width="38" style="1" customWidth="1"/>
    <col min="15872" max="15875" width="0" style="1" hidden="1" customWidth="1"/>
    <col min="15876" max="15876" width="2.5703125" style="1" customWidth="1"/>
    <col min="15877" max="15877" width="9.140625" style="1" customWidth="1"/>
    <col min="15878" max="15881" width="0" style="1" hidden="1" customWidth="1"/>
    <col min="15882" max="16111" width="9.140625" style="1"/>
    <col min="16112" max="16112" width="0" style="1" hidden="1" customWidth="1"/>
    <col min="16113" max="16113" width="7.85546875" style="1" customWidth="1"/>
    <col min="16114" max="16114" width="78.7109375" style="1" customWidth="1"/>
    <col min="16115" max="16115" width="11.42578125" style="1" customWidth="1"/>
    <col min="16116" max="16116" width="30.42578125" style="1" customWidth="1"/>
    <col min="16117" max="16117" width="30" style="1" customWidth="1"/>
    <col min="16118" max="16118" width="26.140625" style="1" customWidth="1"/>
    <col min="16119" max="16119" width="27.28515625" style="1" customWidth="1"/>
    <col min="16120" max="16120" width="19.85546875" style="1" customWidth="1"/>
    <col min="16121" max="16121" width="28.5703125" style="1" customWidth="1"/>
    <col min="16122" max="16122" width="23.7109375" style="1" customWidth="1"/>
    <col min="16123" max="16123" width="17.140625" style="1" customWidth="1"/>
    <col min="16124" max="16124" width="18.85546875" style="1" customWidth="1"/>
    <col min="16125" max="16125" width="22.5703125" style="1" customWidth="1"/>
    <col min="16126" max="16126" width="19.28515625" style="1" customWidth="1"/>
    <col min="16127" max="16127" width="38" style="1" customWidth="1"/>
    <col min="16128" max="16131" width="0" style="1" hidden="1" customWidth="1"/>
    <col min="16132" max="16132" width="2.5703125" style="1" customWidth="1"/>
    <col min="16133" max="16133" width="9.140625" style="1" customWidth="1"/>
    <col min="16134" max="16137" width="0" style="1" hidden="1" customWidth="1"/>
    <col min="16138" max="16384" width="9.140625" style="1"/>
  </cols>
  <sheetData>
    <row r="1" spans="1:9" ht="46.9" customHeight="1" x14ac:dyDescent="0.25">
      <c r="B1" s="225" t="s">
        <v>345</v>
      </c>
      <c r="C1" s="226"/>
      <c r="D1" s="226"/>
      <c r="E1" s="226"/>
    </row>
    <row r="3" spans="1:9" s="32" customFormat="1" ht="33" customHeight="1" x14ac:dyDescent="0.25">
      <c r="A3" s="36"/>
      <c r="B3" s="186" t="s">
        <v>0</v>
      </c>
      <c r="C3" s="189" t="s">
        <v>1</v>
      </c>
      <c r="D3" s="186" t="s">
        <v>5</v>
      </c>
      <c r="E3" s="186" t="s">
        <v>6</v>
      </c>
    </row>
    <row r="4" spans="1:9" s="32" customFormat="1" ht="30" customHeight="1" x14ac:dyDescent="0.25">
      <c r="A4" s="36"/>
      <c r="B4" s="187"/>
      <c r="C4" s="190"/>
      <c r="D4" s="187"/>
      <c r="E4" s="187"/>
    </row>
    <row r="5" spans="1:9" s="32" customFormat="1" ht="30.75" customHeight="1" x14ac:dyDescent="0.25">
      <c r="A5" s="36"/>
      <c r="B5" s="188"/>
      <c r="C5" s="191"/>
      <c r="D5" s="188"/>
      <c r="E5" s="188"/>
    </row>
    <row r="6" spans="1:9" s="32" customFormat="1" ht="20.25" x14ac:dyDescent="0.25">
      <c r="A6" s="36"/>
      <c r="B6" s="5"/>
      <c r="C6" s="78"/>
      <c r="D6" s="78"/>
      <c r="E6" s="79"/>
    </row>
    <row r="7" spans="1:9" s="36" customFormat="1" ht="33" customHeight="1" x14ac:dyDescent="0.25">
      <c r="B7" s="80"/>
      <c r="C7" s="80" t="s">
        <v>2</v>
      </c>
      <c r="D7" s="81">
        <f t="shared" ref="D7:E7" si="0">D8+D53</f>
        <v>34.89</v>
      </c>
      <c r="E7" s="81">
        <f t="shared" si="0"/>
        <v>464322790.74000001</v>
      </c>
    </row>
    <row r="8" spans="1:9" s="72" customFormat="1" ht="29.25" customHeight="1" x14ac:dyDescent="0.25">
      <c r="B8" s="43"/>
      <c r="C8" s="43" t="s">
        <v>9</v>
      </c>
      <c r="D8" s="45">
        <f t="shared" ref="D8:E8" si="1">D16+D24+D30+D36+D52</f>
        <v>27.52</v>
      </c>
      <c r="E8" s="45">
        <f t="shared" si="1"/>
        <v>406966576.69</v>
      </c>
      <c r="F8" s="72" t="s">
        <v>116</v>
      </c>
      <c r="H8" s="72" t="s">
        <v>117</v>
      </c>
    </row>
    <row r="9" spans="1:9" s="49" customFormat="1" ht="28.15" customHeight="1" x14ac:dyDescent="0.25">
      <c r="A9" s="193" t="s">
        <v>118</v>
      </c>
      <c r="B9" s="193"/>
      <c r="C9" s="193"/>
      <c r="D9" s="193"/>
      <c r="E9" s="193"/>
    </row>
    <row r="10" spans="1:9" ht="42" customHeight="1" x14ac:dyDescent="0.25">
      <c r="A10" s="4"/>
      <c r="B10" s="33">
        <v>1</v>
      </c>
      <c r="C10" s="53" t="s">
        <v>119</v>
      </c>
      <c r="D10" s="16">
        <v>0.56999999999999995</v>
      </c>
      <c r="E10" s="16">
        <v>9791397.3599999994</v>
      </c>
      <c r="F10" s="205"/>
      <c r="G10" s="205"/>
      <c r="H10" s="206" t="e">
        <f>#REF!</f>
        <v>#REF!</v>
      </c>
      <c r="I10" s="205"/>
    </row>
    <row r="11" spans="1:9" ht="60.75" customHeight="1" x14ac:dyDescent="0.25">
      <c r="A11" s="4"/>
      <c r="B11" s="33">
        <v>2</v>
      </c>
      <c r="C11" s="83" t="s">
        <v>120</v>
      </c>
      <c r="D11" s="16">
        <v>2.02</v>
      </c>
      <c r="E11" s="16">
        <v>35604770.030000001</v>
      </c>
      <c r="H11" s="206" t="e">
        <f>#REF!</f>
        <v>#REF!</v>
      </c>
      <c r="I11" s="206"/>
    </row>
    <row r="12" spans="1:9" ht="82.5" customHeight="1" x14ac:dyDescent="0.25">
      <c r="A12" s="4"/>
      <c r="B12" s="28">
        <v>3</v>
      </c>
      <c r="C12" s="161" t="s">
        <v>121</v>
      </c>
      <c r="D12" s="126">
        <v>0.59</v>
      </c>
      <c r="E12" s="126">
        <v>31489853.559999999</v>
      </c>
      <c r="H12" s="206" t="e">
        <f>#REF!</f>
        <v>#REF!</v>
      </c>
      <c r="I12" s="205"/>
    </row>
    <row r="13" spans="1:9" ht="22.5" customHeight="1" x14ac:dyDescent="0.25">
      <c r="A13" s="4"/>
      <c r="B13" s="34"/>
      <c r="C13" s="84" t="s">
        <v>122</v>
      </c>
      <c r="D13" s="16"/>
      <c r="E13" s="16"/>
      <c r="H13" s="77"/>
    </row>
    <row r="14" spans="1:9" ht="61.5" customHeight="1" x14ac:dyDescent="0.25">
      <c r="A14" s="4"/>
      <c r="B14" s="34">
        <v>4</v>
      </c>
      <c r="C14" s="53" t="s">
        <v>123</v>
      </c>
      <c r="D14" s="16">
        <v>0.63</v>
      </c>
      <c r="E14" s="16">
        <v>12229553.109999999</v>
      </c>
      <c r="H14" s="77"/>
    </row>
    <row r="15" spans="1:9" ht="60" customHeight="1" x14ac:dyDescent="0.25">
      <c r="A15" s="4"/>
      <c r="B15" s="34">
        <v>5</v>
      </c>
      <c r="C15" s="53" t="s">
        <v>124</v>
      </c>
      <c r="D15" s="16">
        <v>0.53</v>
      </c>
      <c r="E15" s="16">
        <v>10484269.58</v>
      </c>
      <c r="H15" s="77"/>
    </row>
    <row r="16" spans="1:9" s="85" customFormat="1" ht="28.5" customHeight="1" x14ac:dyDescent="0.25">
      <c r="A16" s="41"/>
      <c r="B16" s="177" t="s">
        <v>2</v>
      </c>
      <c r="C16" s="219"/>
      <c r="D16" s="23">
        <f t="shared" ref="D16:E16" si="2">SUM(D10:D15)</f>
        <v>4.34</v>
      </c>
      <c r="E16" s="23">
        <f t="shared" si="2"/>
        <v>99599843.640000001</v>
      </c>
    </row>
    <row r="17" spans="1:9" s="49" customFormat="1" ht="28.15" customHeight="1" x14ac:dyDescent="0.25">
      <c r="A17" s="193" t="s">
        <v>125</v>
      </c>
      <c r="B17" s="193"/>
      <c r="C17" s="193"/>
      <c r="D17" s="193"/>
      <c r="E17" s="193"/>
    </row>
    <row r="18" spans="1:9" ht="63.75" customHeight="1" x14ac:dyDescent="0.25">
      <c r="A18" s="4"/>
      <c r="B18" s="33">
        <v>6</v>
      </c>
      <c r="C18" s="53" t="s">
        <v>126</v>
      </c>
      <c r="D18" s="16">
        <v>1.1299999999999999</v>
      </c>
      <c r="E18" s="16">
        <v>17623126.219999999</v>
      </c>
      <c r="F18" s="206" t="e">
        <f>#REF!</f>
        <v>#REF!</v>
      </c>
      <c r="G18" s="205"/>
    </row>
    <row r="19" spans="1:9" ht="42.75" customHeight="1" x14ac:dyDescent="0.25">
      <c r="A19" s="4"/>
      <c r="B19" s="33">
        <v>7</v>
      </c>
      <c r="C19" s="53" t="s">
        <v>127</v>
      </c>
      <c r="D19" s="16">
        <v>1.8</v>
      </c>
      <c r="E19" s="16">
        <v>5834261.9400000004</v>
      </c>
      <c r="F19" s="77"/>
    </row>
    <row r="20" spans="1:9" ht="41.25" customHeight="1" x14ac:dyDescent="0.25">
      <c r="A20" s="4"/>
      <c r="B20" s="33">
        <v>8</v>
      </c>
      <c r="C20" s="53" t="s">
        <v>128</v>
      </c>
      <c r="D20" s="16">
        <v>0.74</v>
      </c>
      <c r="E20" s="16">
        <v>11688204.82</v>
      </c>
      <c r="F20" s="77"/>
    </row>
    <row r="21" spans="1:9" ht="42.75" customHeight="1" x14ac:dyDescent="0.25">
      <c r="A21" s="4"/>
      <c r="B21" s="33">
        <v>9</v>
      </c>
      <c r="C21" s="53" t="s">
        <v>129</v>
      </c>
      <c r="D21" s="16">
        <v>0.62</v>
      </c>
      <c r="E21" s="16">
        <v>2745856.39</v>
      </c>
      <c r="F21" s="77"/>
    </row>
    <row r="22" spans="1:9" ht="43.5" customHeight="1" x14ac:dyDescent="0.25">
      <c r="A22" s="4"/>
      <c r="B22" s="33">
        <v>10</v>
      </c>
      <c r="C22" s="53" t="s">
        <v>130</v>
      </c>
      <c r="D22" s="16">
        <v>1.04</v>
      </c>
      <c r="E22" s="16">
        <v>4474978.3899999997</v>
      </c>
      <c r="F22" s="77"/>
    </row>
    <row r="23" spans="1:9" ht="42.75" customHeight="1" x14ac:dyDescent="0.25">
      <c r="A23" s="4"/>
      <c r="B23" s="33">
        <v>11</v>
      </c>
      <c r="C23" s="53" t="s">
        <v>131</v>
      </c>
      <c r="D23" s="16">
        <v>0.33</v>
      </c>
      <c r="E23" s="16">
        <v>1128415</v>
      </c>
      <c r="F23" s="77"/>
    </row>
    <row r="24" spans="1:9" s="30" customFormat="1" ht="26.45" customHeight="1" x14ac:dyDescent="0.25">
      <c r="A24" s="192" t="s">
        <v>2</v>
      </c>
      <c r="B24" s="192"/>
      <c r="C24" s="192"/>
      <c r="D24" s="26">
        <f t="shared" ref="D24:E24" si="3">SUM(D18:D23)</f>
        <v>5.66</v>
      </c>
      <c r="E24" s="26">
        <f t="shared" si="3"/>
        <v>43494842.759999998</v>
      </c>
    </row>
    <row r="25" spans="1:9" s="49" customFormat="1" ht="30" customHeight="1" x14ac:dyDescent="0.25">
      <c r="A25" s="193" t="s">
        <v>132</v>
      </c>
      <c r="B25" s="193"/>
      <c r="C25" s="193"/>
      <c r="D25" s="193"/>
      <c r="E25" s="193"/>
    </row>
    <row r="26" spans="1:9" ht="42" customHeight="1" x14ac:dyDescent="0.25">
      <c r="A26" s="4"/>
      <c r="B26" s="33">
        <v>12</v>
      </c>
      <c r="C26" s="53" t="s">
        <v>133</v>
      </c>
      <c r="D26" s="16">
        <v>0.27</v>
      </c>
      <c r="E26" s="16">
        <v>4846528.8899999997</v>
      </c>
      <c r="F26" s="206" t="e">
        <f>#REF!</f>
        <v>#REF!</v>
      </c>
      <c r="G26" s="205"/>
    </row>
    <row r="27" spans="1:9" ht="40.5" customHeight="1" x14ac:dyDescent="0.25">
      <c r="A27" s="4"/>
      <c r="B27" s="33">
        <v>13</v>
      </c>
      <c r="C27" s="53" t="s">
        <v>134</v>
      </c>
      <c r="D27" s="16">
        <v>0.26</v>
      </c>
      <c r="E27" s="16">
        <v>3987129.32</v>
      </c>
      <c r="H27" s="206" t="e">
        <f>#REF!</f>
        <v>#REF!</v>
      </c>
      <c r="I27" s="205"/>
    </row>
    <row r="28" spans="1:9" ht="41.25" customHeight="1" x14ac:dyDescent="0.25">
      <c r="A28" s="4"/>
      <c r="B28" s="33">
        <v>14</v>
      </c>
      <c r="C28" s="53" t="s">
        <v>135</v>
      </c>
      <c r="D28" s="16">
        <v>0.33</v>
      </c>
      <c r="E28" s="16">
        <v>4973000.51</v>
      </c>
      <c r="F28" s="206" t="e">
        <f>#REF!</f>
        <v>#REF!</v>
      </c>
      <c r="G28" s="205"/>
    </row>
    <row r="29" spans="1:9" ht="42.75" customHeight="1" x14ac:dyDescent="0.25">
      <c r="A29" s="4"/>
      <c r="B29" s="33">
        <v>15</v>
      </c>
      <c r="C29" s="53" t="s">
        <v>136</v>
      </c>
      <c r="D29" s="16">
        <v>0.51</v>
      </c>
      <c r="E29" s="16">
        <v>7739137.4299999997</v>
      </c>
      <c r="F29" s="206" t="e">
        <f>#REF!</f>
        <v>#REF!</v>
      </c>
      <c r="G29" s="205"/>
    </row>
    <row r="30" spans="1:9" s="30" customFormat="1" ht="25.9" customHeight="1" x14ac:dyDescent="0.25">
      <c r="A30" s="192" t="s">
        <v>2</v>
      </c>
      <c r="B30" s="192"/>
      <c r="C30" s="192"/>
      <c r="D30" s="26">
        <f t="shared" ref="D30:E30" si="4">SUM(D26:D29)</f>
        <v>1.37</v>
      </c>
      <c r="E30" s="26">
        <f t="shared" si="4"/>
        <v>21545796.149999999</v>
      </c>
    </row>
    <row r="31" spans="1:9" s="49" customFormat="1" ht="29.45" customHeight="1" x14ac:dyDescent="0.25">
      <c r="A31" s="193" t="s">
        <v>137</v>
      </c>
      <c r="B31" s="193"/>
      <c r="C31" s="193"/>
      <c r="D31" s="193"/>
      <c r="E31" s="193"/>
    </row>
    <row r="32" spans="1:9" s="54" customFormat="1" ht="61.5" customHeight="1" x14ac:dyDescent="0.25">
      <c r="A32" s="4"/>
      <c r="B32" s="33">
        <v>16</v>
      </c>
      <c r="C32" s="53" t="s">
        <v>138</v>
      </c>
      <c r="D32" s="16">
        <v>0.48</v>
      </c>
      <c r="E32" s="16">
        <v>6385389.5700000003</v>
      </c>
      <c r="F32" s="217" t="e">
        <f>#REF!</f>
        <v>#REF!</v>
      </c>
      <c r="G32" s="218"/>
    </row>
    <row r="33" spans="1:8" s="54" customFormat="1" ht="44.25" customHeight="1" x14ac:dyDescent="0.25">
      <c r="A33" s="4"/>
      <c r="B33" s="28">
        <v>17</v>
      </c>
      <c r="C33" s="168" t="s">
        <v>139</v>
      </c>
      <c r="D33" s="126">
        <v>1.1499999999999999</v>
      </c>
      <c r="E33" s="126">
        <v>13537588.130000001</v>
      </c>
      <c r="F33" s="217" t="e">
        <f>#REF!</f>
        <v>#REF!</v>
      </c>
      <c r="G33" s="218"/>
    </row>
    <row r="34" spans="1:8" s="54" customFormat="1" ht="61.5" customHeight="1" x14ac:dyDescent="0.25">
      <c r="A34" s="4"/>
      <c r="B34" s="33">
        <v>18</v>
      </c>
      <c r="C34" s="53" t="s">
        <v>140</v>
      </c>
      <c r="D34" s="16">
        <v>1.81</v>
      </c>
      <c r="E34" s="16">
        <v>96161409.769999996</v>
      </c>
      <c r="F34" s="217" t="e">
        <f>#REF!</f>
        <v>#REF!</v>
      </c>
      <c r="G34" s="218"/>
    </row>
    <row r="35" spans="1:8" s="54" customFormat="1" ht="43.15" customHeight="1" x14ac:dyDescent="0.25">
      <c r="A35" s="4"/>
      <c r="B35" s="33">
        <v>19</v>
      </c>
      <c r="C35" s="53" t="s">
        <v>141</v>
      </c>
      <c r="D35" s="16">
        <v>1.21</v>
      </c>
      <c r="E35" s="16">
        <v>31677597.030000001</v>
      </c>
      <c r="F35" s="217" t="e">
        <f>#REF!</f>
        <v>#REF!</v>
      </c>
      <c r="G35" s="218"/>
    </row>
    <row r="36" spans="1:8" ht="31.15" customHeight="1" x14ac:dyDescent="0.25">
      <c r="A36" s="194" t="s">
        <v>2</v>
      </c>
      <c r="B36" s="194"/>
      <c r="C36" s="194"/>
      <c r="D36" s="26">
        <f t="shared" ref="D36:E36" si="5">SUM(D32:D35)</f>
        <v>4.6500000000000004</v>
      </c>
      <c r="E36" s="26">
        <f t="shared" si="5"/>
        <v>147761984.5</v>
      </c>
    </row>
    <row r="37" spans="1:8" s="49" customFormat="1" ht="32.450000000000003" customHeight="1" x14ac:dyDescent="0.25">
      <c r="A37" s="86"/>
      <c r="B37" s="193" t="s">
        <v>11</v>
      </c>
      <c r="C37" s="193"/>
      <c r="D37" s="193"/>
      <c r="E37" s="193"/>
    </row>
    <row r="38" spans="1:8" ht="45" customHeight="1" x14ac:dyDescent="0.25">
      <c r="A38" s="4"/>
      <c r="B38" s="33">
        <v>20</v>
      </c>
      <c r="C38" s="53" t="s">
        <v>142</v>
      </c>
      <c r="D38" s="16">
        <v>0.6</v>
      </c>
      <c r="E38" s="16">
        <v>10932646.27</v>
      </c>
      <c r="F38" s="206" t="e">
        <f>#REF!</f>
        <v>#REF!</v>
      </c>
      <c r="G38" s="205"/>
    </row>
    <row r="39" spans="1:8" ht="42.75" customHeight="1" x14ac:dyDescent="0.25">
      <c r="A39" s="4"/>
      <c r="B39" s="33">
        <v>21</v>
      </c>
      <c r="C39" s="53" t="s">
        <v>143</v>
      </c>
      <c r="D39" s="16">
        <v>0.12</v>
      </c>
      <c r="E39" s="16">
        <v>1195497.32</v>
      </c>
      <c r="H39" s="77" t="e">
        <f>#REF!</f>
        <v>#REF!</v>
      </c>
    </row>
    <row r="40" spans="1:8" ht="42.75" customHeight="1" x14ac:dyDescent="0.25">
      <c r="A40" s="4"/>
      <c r="B40" s="33">
        <v>22</v>
      </c>
      <c r="C40" s="53" t="s">
        <v>144</v>
      </c>
      <c r="D40" s="16">
        <v>1.5</v>
      </c>
      <c r="E40" s="16">
        <v>13063681.550000001</v>
      </c>
      <c r="H40" s="77"/>
    </row>
    <row r="41" spans="1:8" ht="42.75" customHeight="1" x14ac:dyDescent="0.25">
      <c r="A41" s="4"/>
      <c r="B41" s="33">
        <v>23</v>
      </c>
      <c r="C41" s="53" t="s">
        <v>145</v>
      </c>
      <c r="D41" s="16">
        <v>1.1000000000000001</v>
      </c>
      <c r="E41" s="16">
        <v>11672170.210000001</v>
      </c>
      <c r="H41" s="77"/>
    </row>
    <row r="42" spans="1:8" ht="63.75" customHeight="1" x14ac:dyDescent="0.25">
      <c r="A42" s="4"/>
      <c r="B42" s="33">
        <v>24</v>
      </c>
      <c r="C42" s="53" t="s">
        <v>146</v>
      </c>
      <c r="D42" s="16">
        <v>4</v>
      </c>
      <c r="E42" s="16">
        <v>29942232.629999999</v>
      </c>
      <c r="H42" s="77"/>
    </row>
    <row r="43" spans="1:8" ht="42.75" customHeight="1" x14ac:dyDescent="0.25">
      <c r="A43" s="4"/>
      <c r="B43" s="33">
        <v>25</v>
      </c>
      <c r="C43" s="53" t="s">
        <v>147</v>
      </c>
      <c r="D43" s="16">
        <v>0.7</v>
      </c>
      <c r="E43" s="16">
        <v>5262347.4400000004</v>
      </c>
      <c r="H43" s="77"/>
    </row>
    <row r="44" spans="1:8" ht="42.75" customHeight="1" x14ac:dyDescent="0.25">
      <c r="A44" s="4"/>
      <c r="B44" s="33">
        <v>26</v>
      </c>
      <c r="C44" s="53" t="s">
        <v>148</v>
      </c>
      <c r="D44" s="16">
        <v>0.7</v>
      </c>
      <c r="E44" s="16">
        <v>4584904.53</v>
      </c>
      <c r="H44" s="77"/>
    </row>
    <row r="45" spans="1:8" ht="42.75" customHeight="1" x14ac:dyDescent="0.25">
      <c r="A45" s="4"/>
      <c r="B45" s="33">
        <v>27</v>
      </c>
      <c r="C45" s="53" t="s">
        <v>149</v>
      </c>
      <c r="D45" s="16">
        <v>0.48</v>
      </c>
      <c r="E45" s="16">
        <v>2819320.41</v>
      </c>
      <c r="H45" s="77"/>
    </row>
    <row r="46" spans="1:8" ht="42.75" customHeight="1" x14ac:dyDescent="0.25">
      <c r="A46" s="4"/>
      <c r="B46" s="33">
        <v>28</v>
      </c>
      <c r="C46" s="53" t="s">
        <v>150</v>
      </c>
      <c r="D46" s="16">
        <v>0.35</v>
      </c>
      <c r="E46" s="16">
        <v>2084989.74</v>
      </c>
      <c r="H46" s="77"/>
    </row>
    <row r="47" spans="1:8" ht="57.75" customHeight="1" x14ac:dyDescent="0.25">
      <c r="A47" s="4"/>
      <c r="B47" s="33">
        <v>29</v>
      </c>
      <c r="C47" s="53" t="s">
        <v>151</v>
      </c>
      <c r="D47" s="16">
        <v>0.13</v>
      </c>
      <c r="E47" s="16">
        <v>907544.79</v>
      </c>
      <c r="H47" s="77"/>
    </row>
    <row r="48" spans="1:8" ht="42.75" customHeight="1" x14ac:dyDescent="0.25">
      <c r="A48" s="4"/>
      <c r="B48" s="33">
        <v>30</v>
      </c>
      <c r="C48" s="53" t="s">
        <v>152</v>
      </c>
      <c r="D48" s="16">
        <v>1.2</v>
      </c>
      <c r="E48" s="16">
        <v>8328973.2699999996</v>
      </c>
      <c r="H48" s="77"/>
    </row>
    <row r="49" spans="1:8" ht="44.25" customHeight="1" x14ac:dyDescent="0.25">
      <c r="A49" s="4"/>
      <c r="B49" s="33">
        <v>31</v>
      </c>
      <c r="C49" s="53" t="s">
        <v>153</v>
      </c>
      <c r="D49" s="16">
        <v>0.22</v>
      </c>
      <c r="E49" s="16">
        <v>1316438.6100000001</v>
      </c>
      <c r="F49" s="206" t="e">
        <f>#REF!</f>
        <v>#REF!</v>
      </c>
      <c r="G49" s="205"/>
    </row>
    <row r="50" spans="1:8" s="62" customFormat="1" ht="41.25" customHeight="1" x14ac:dyDescent="0.25">
      <c r="A50" s="61"/>
      <c r="B50" s="29">
        <v>32</v>
      </c>
      <c r="C50" s="59" t="s">
        <v>154</v>
      </c>
      <c r="D50" s="15">
        <v>0.22</v>
      </c>
      <c r="E50" s="15">
        <v>1316438.6100000001</v>
      </c>
      <c r="F50" s="215" t="e">
        <f>#REF!</f>
        <v>#REF!</v>
      </c>
      <c r="G50" s="216"/>
    </row>
    <row r="51" spans="1:8" ht="45" customHeight="1" x14ac:dyDescent="0.25">
      <c r="A51" s="4"/>
      <c r="B51" s="33">
        <v>33</v>
      </c>
      <c r="C51" s="53" t="s">
        <v>155</v>
      </c>
      <c r="D51" s="16">
        <v>0.18</v>
      </c>
      <c r="E51" s="16">
        <v>1136924.26</v>
      </c>
      <c r="H51" s="77" t="e">
        <f>#REF!</f>
        <v>#REF!</v>
      </c>
    </row>
    <row r="52" spans="1:8" s="32" customFormat="1" ht="34.9" customHeight="1" x14ac:dyDescent="0.25">
      <c r="A52" s="194" t="s">
        <v>2</v>
      </c>
      <c r="B52" s="194"/>
      <c r="C52" s="194"/>
      <c r="D52" s="26">
        <f>SUM(D38:D51)</f>
        <v>11.5</v>
      </c>
      <c r="E52" s="26">
        <f>SUM(E38:E51)</f>
        <v>94564109.640000001</v>
      </c>
    </row>
    <row r="53" spans="1:8" s="36" customFormat="1" ht="31.5" customHeight="1" x14ac:dyDescent="0.25">
      <c r="B53" s="43"/>
      <c r="C53" s="43" t="s">
        <v>12</v>
      </c>
      <c r="D53" s="45">
        <f>D103</f>
        <v>7.37</v>
      </c>
      <c r="E53" s="45">
        <f>E61+E74+E94+E103+E114</f>
        <v>57356214.049999997</v>
      </c>
    </row>
    <row r="54" spans="1:8" s="49" customFormat="1" ht="33.6" hidden="1" customHeight="1" x14ac:dyDescent="0.25">
      <c r="A54" s="193" t="s">
        <v>32</v>
      </c>
      <c r="B54" s="193"/>
      <c r="C54" s="193"/>
      <c r="D54" s="193"/>
      <c r="E54" s="193"/>
    </row>
    <row r="55" spans="1:8" ht="49.5" hidden="1" customHeight="1" x14ac:dyDescent="0.25">
      <c r="A55" s="4"/>
      <c r="B55" s="33">
        <v>26</v>
      </c>
      <c r="C55" s="14"/>
      <c r="D55" s="14"/>
      <c r="E55" s="16"/>
      <c r="H55" s="77" t="e">
        <f>#REF!</f>
        <v>#REF!</v>
      </c>
    </row>
    <row r="56" spans="1:8" ht="49.5" hidden="1" customHeight="1" x14ac:dyDescent="0.25">
      <c r="A56" s="4"/>
      <c r="B56" s="33">
        <v>27</v>
      </c>
      <c r="C56" s="14"/>
      <c r="D56" s="14"/>
      <c r="E56" s="16"/>
      <c r="H56" s="77" t="e">
        <f>#REF!</f>
        <v>#REF!</v>
      </c>
    </row>
    <row r="57" spans="1:8" ht="45" hidden="1" customHeight="1" x14ac:dyDescent="0.25">
      <c r="A57" s="4"/>
      <c r="B57" s="33">
        <v>28</v>
      </c>
      <c r="C57" s="14"/>
      <c r="D57" s="14"/>
      <c r="E57" s="16"/>
      <c r="H57" s="77" t="e">
        <f>#REF!</f>
        <v>#REF!</v>
      </c>
    </row>
    <row r="58" spans="1:8" ht="45" hidden="1" customHeight="1" x14ac:dyDescent="0.25">
      <c r="A58" s="4"/>
      <c r="B58" s="33">
        <v>29</v>
      </c>
      <c r="C58" s="14"/>
      <c r="D58" s="14"/>
      <c r="E58" s="16"/>
      <c r="F58" s="206" t="e">
        <f>#REF!</f>
        <v>#REF!</v>
      </c>
      <c r="G58" s="205"/>
      <c r="H58" s="77"/>
    </row>
    <row r="59" spans="1:8" ht="42.6" hidden="1" customHeight="1" x14ac:dyDescent="0.25">
      <c r="A59" s="4"/>
      <c r="B59" s="33">
        <v>30</v>
      </c>
      <c r="C59" s="14"/>
      <c r="D59" s="14"/>
      <c r="E59" s="16"/>
      <c r="H59" s="77" t="e">
        <f>#REF!</f>
        <v>#REF!</v>
      </c>
    </row>
    <row r="60" spans="1:8" ht="43.9" hidden="1" customHeight="1" x14ac:dyDescent="0.25">
      <c r="A60" s="4"/>
      <c r="B60" s="33">
        <v>31</v>
      </c>
      <c r="C60" s="14"/>
      <c r="D60" s="14"/>
      <c r="E60" s="16"/>
      <c r="H60" s="77" t="e">
        <f>#REF!</f>
        <v>#REF!</v>
      </c>
    </row>
    <row r="61" spans="1:8" ht="27" hidden="1" customHeight="1" x14ac:dyDescent="0.25">
      <c r="A61" s="36"/>
      <c r="B61" s="177" t="s">
        <v>2</v>
      </c>
      <c r="C61" s="196"/>
      <c r="D61" s="21"/>
      <c r="E61" s="26">
        <f>SUM(E55:E60)</f>
        <v>0</v>
      </c>
    </row>
    <row r="62" spans="1:8" s="49" customFormat="1" ht="31.9" hidden="1" customHeight="1" x14ac:dyDescent="0.25">
      <c r="A62" s="52"/>
      <c r="B62" s="199" t="s">
        <v>44</v>
      </c>
      <c r="C62" s="200"/>
      <c r="D62" s="200"/>
      <c r="E62" s="200"/>
    </row>
    <row r="63" spans="1:8" s="54" customFormat="1" ht="59.25" hidden="1" customHeight="1" x14ac:dyDescent="0.25">
      <c r="A63" s="4"/>
      <c r="B63" s="33">
        <v>32</v>
      </c>
      <c r="C63" s="53"/>
      <c r="D63" s="17"/>
      <c r="E63" s="16"/>
      <c r="H63" s="88" t="e">
        <f>#REF!</f>
        <v>#REF!</v>
      </c>
    </row>
    <row r="64" spans="1:8" s="54" customFormat="1" ht="46.5" hidden="1" customHeight="1" x14ac:dyDescent="0.25">
      <c r="A64" s="4"/>
      <c r="B64" s="33">
        <v>33</v>
      </c>
      <c r="C64" s="53"/>
      <c r="D64" s="17"/>
      <c r="E64" s="16"/>
      <c r="H64" s="88" t="e">
        <f>#REF!</f>
        <v>#REF!</v>
      </c>
    </row>
    <row r="65" spans="1:8" s="54" customFormat="1" ht="53.25" hidden="1" customHeight="1" x14ac:dyDescent="0.25">
      <c r="A65" s="4"/>
      <c r="B65" s="33">
        <v>34</v>
      </c>
      <c r="C65" s="53"/>
      <c r="D65" s="17"/>
      <c r="E65" s="16"/>
      <c r="H65" s="88" t="e">
        <f>#REF!</f>
        <v>#REF!</v>
      </c>
    </row>
    <row r="66" spans="1:8" s="54" customFormat="1" ht="53.25" hidden="1" customHeight="1" x14ac:dyDescent="0.25">
      <c r="A66" s="4"/>
      <c r="B66" s="33">
        <v>35</v>
      </c>
      <c r="C66" s="53"/>
      <c r="D66" s="17"/>
      <c r="E66" s="16"/>
      <c r="H66" s="88" t="e">
        <f>#REF!</f>
        <v>#REF!</v>
      </c>
    </row>
    <row r="67" spans="1:8" s="54" customFormat="1" ht="49.5" hidden="1" customHeight="1" x14ac:dyDescent="0.25">
      <c r="A67" s="4"/>
      <c r="B67" s="33">
        <v>36</v>
      </c>
      <c r="C67" s="59"/>
      <c r="D67" s="17"/>
      <c r="E67" s="16"/>
      <c r="H67" s="88" t="e">
        <f>#REF!</f>
        <v>#REF!</v>
      </c>
    </row>
    <row r="68" spans="1:8" s="54" customFormat="1" ht="54.75" hidden="1" customHeight="1" x14ac:dyDescent="0.25">
      <c r="A68" s="4"/>
      <c r="B68" s="33">
        <v>37</v>
      </c>
      <c r="C68" s="59"/>
      <c r="D68" s="17"/>
      <c r="E68" s="16"/>
      <c r="H68" s="88" t="e">
        <f>#REF!</f>
        <v>#REF!</v>
      </c>
    </row>
    <row r="69" spans="1:8" s="54" customFormat="1" ht="54" hidden="1" customHeight="1" x14ac:dyDescent="0.25">
      <c r="A69" s="4"/>
      <c r="B69" s="33">
        <v>38</v>
      </c>
      <c r="C69" s="59"/>
      <c r="D69" s="17"/>
      <c r="E69" s="16"/>
      <c r="H69" s="88" t="e">
        <f>#REF!</f>
        <v>#REF!</v>
      </c>
    </row>
    <row r="70" spans="1:8" s="54" customFormat="1" ht="48.75" hidden="1" customHeight="1" x14ac:dyDescent="0.25">
      <c r="A70" s="4"/>
      <c r="B70" s="33">
        <v>39</v>
      </c>
      <c r="C70" s="53"/>
      <c r="D70" s="17"/>
      <c r="E70" s="16"/>
      <c r="H70" s="88" t="e">
        <f>#REF!</f>
        <v>#REF!</v>
      </c>
    </row>
    <row r="71" spans="1:8" s="54" customFormat="1" ht="46.15" hidden="1" customHeight="1" x14ac:dyDescent="0.25">
      <c r="A71" s="4"/>
      <c r="B71" s="33">
        <v>40</v>
      </c>
      <c r="C71" s="53"/>
      <c r="D71" s="17"/>
      <c r="E71" s="16"/>
      <c r="H71" s="88" t="e">
        <f>#REF!</f>
        <v>#REF!</v>
      </c>
    </row>
    <row r="72" spans="1:8" s="54" customFormat="1" ht="64.150000000000006" hidden="1" customHeight="1" x14ac:dyDescent="0.25">
      <c r="A72" s="4"/>
      <c r="B72" s="33">
        <v>41</v>
      </c>
      <c r="C72" s="63"/>
      <c r="D72" s="17"/>
      <c r="E72" s="16"/>
      <c r="H72" s="88" t="e">
        <f>#REF!</f>
        <v>#REF!</v>
      </c>
    </row>
    <row r="73" spans="1:8" s="54" customFormat="1" ht="63" hidden="1" customHeight="1" x14ac:dyDescent="0.25">
      <c r="A73" s="4"/>
      <c r="B73" s="33">
        <v>42</v>
      </c>
      <c r="C73" s="53"/>
      <c r="D73" s="17"/>
      <c r="E73" s="16"/>
      <c r="H73" s="88" t="e">
        <f>#REF!</f>
        <v>#REF!</v>
      </c>
    </row>
    <row r="74" spans="1:8" ht="33" hidden="1" customHeight="1" x14ac:dyDescent="0.25">
      <c r="A74" s="194" t="s">
        <v>2</v>
      </c>
      <c r="B74" s="194"/>
      <c r="C74" s="194"/>
      <c r="D74" s="4"/>
      <c r="E74" s="26">
        <f>SUM(E63:E73)</f>
        <v>0</v>
      </c>
    </row>
    <row r="75" spans="1:8" s="49" customFormat="1" ht="34.15" hidden="1" customHeight="1" x14ac:dyDescent="0.25">
      <c r="A75" s="193" t="s">
        <v>57</v>
      </c>
      <c r="B75" s="193"/>
      <c r="C75" s="193"/>
      <c r="D75" s="193"/>
      <c r="E75" s="193"/>
    </row>
    <row r="76" spans="1:8" ht="47.25" hidden="1" customHeight="1" x14ac:dyDescent="0.25">
      <c r="A76" s="4"/>
      <c r="B76" s="33">
        <v>43</v>
      </c>
      <c r="C76" s="55"/>
      <c r="D76" s="56"/>
      <c r="E76" s="16"/>
      <c r="H76" s="77" t="e">
        <f>#REF!</f>
        <v>#REF!</v>
      </c>
    </row>
    <row r="77" spans="1:8" ht="64.5" hidden="1" customHeight="1" x14ac:dyDescent="0.25">
      <c r="A77" s="4"/>
      <c r="B77" s="29">
        <v>44</v>
      </c>
      <c r="C77" s="55"/>
      <c r="D77" s="56"/>
      <c r="E77" s="16"/>
      <c r="H77" s="77" t="e">
        <f>#REF!</f>
        <v>#REF!</v>
      </c>
    </row>
    <row r="78" spans="1:8" ht="43.9" hidden="1" customHeight="1" x14ac:dyDescent="0.25">
      <c r="A78" s="4"/>
      <c r="B78" s="33">
        <v>45</v>
      </c>
      <c r="C78" s="57"/>
      <c r="D78" s="56"/>
      <c r="E78" s="16"/>
      <c r="H78" s="77" t="e">
        <f>#REF!</f>
        <v>#REF!</v>
      </c>
    </row>
    <row r="79" spans="1:8" ht="55.5" hidden="1" customHeight="1" x14ac:dyDescent="0.25">
      <c r="A79" s="4"/>
      <c r="B79" s="33">
        <v>46</v>
      </c>
      <c r="C79" s="55"/>
      <c r="D79" s="56"/>
      <c r="E79" s="16"/>
      <c r="H79" s="77" t="e">
        <f>#REF!</f>
        <v>#REF!</v>
      </c>
    </row>
    <row r="80" spans="1:8" ht="59.25" hidden="1" customHeight="1" x14ac:dyDescent="0.25">
      <c r="A80" s="4"/>
      <c r="B80" s="33">
        <v>47</v>
      </c>
      <c r="C80" s="55"/>
      <c r="D80" s="56"/>
      <c r="E80" s="16"/>
      <c r="H80" s="77" t="e">
        <f>#REF!</f>
        <v>#REF!</v>
      </c>
    </row>
    <row r="81" spans="1:8" ht="59.25" hidden="1" customHeight="1" x14ac:dyDescent="0.25">
      <c r="A81" s="4"/>
      <c r="B81" s="33">
        <v>48</v>
      </c>
      <c r="C81" s="57"/>
      <c r="D81" s="56"/>
      <c r="E81" s="16"/>
      <c r="H81" s="77" t="e">
        <f>#REF!</f>
        <v>#REF!</v>
      </c>
    </row>
    <row r="82" spans="1:8" ht="62.25" hidden="1" customHeight="1" x14ac:dyDescent="0.25">
      <c r="A82" s="4"/>
      <c r="B82" s="33">
        <v>49</v>
      </c>
      <c r="C82" s="55"/>
      <c r="D82" s="56"/>
      <c r="E82" s="16"/>
      <c r="H82" s="77" t="e">
        <f>#REF!</f>
        <v>#REF!</v>
      </c>
    </row>
    <row r="83" spans="1:8" ht="65.45" hidden="1" customHeight="1" x14ac:dyDescent="0.25">
      <c r="A83" s="4"/>
      <c r="B83" s="29">
        <v>50</v>
      </c>
      <c r="C83" s="57"/>
      <c r="D83" s="56"/>
      <c r="E83" s="16"/>
      <c r="H83" s="77" t="e">
        <f>#REF!</f>
        <v>#REF!</v>
      </c>
    </row>
    <row r="84" spans="1:8" ht="68.25" hidden="1" customHeight="1" x14ac:dyDescent="0.25">
      <c r="A84" s="4"/>
      <c r="B84" s="33">
        <v>51</v>
      </c>
      <c r="C84" s="55"/>
      <c r="D84" s="56"/>
      <c r="E84" s="16"/>
      <c r="H84" s="77" t="e">
        <f>#REF!</f>
        <v>#REF!</v>
      </c>
    </row>
    <row r="85" spans="1:8" ht="49.5" hidden="1" customHeight="1" x14ac:dyDescent="0.25">
      <c r="A85" s="4"/>
      <c r="B85" s="29">
        <v>52</v>
      </c>
      <c r="C85" s="55"/>
      <c r="D85" s="56"/>
      <c r="E85" s="16"/>
      <c r="H85" s="77" t="e">
        <f>#REF!</f>
        <v>#REF!</v>
      </c>
    </row>
    <row r="86" spans="1:8" ht="64.5" hidden="1" customHeight="1" x14ac:dyDescent="0.25">
      <c r="A86" s="4"/>
      <c r="B86" s="89">
        <v>53</v>
      </c>
      <c r="C86" s="90"/>
      <c r="D86" s="56"/>
      <c r="E86" s="91"/>
      <c r="H86" s="77" t="e">
        <f>#REF!</f>
        <v>#REF!</v>
      </c>
    </row>
    <row r="87" spans="1:8" ht="62.45" hidden="1" customHeight="1" x14ac:dyDescent="0.25">
      <c r="A87" s="4"/>
      <c r="B87" s="33">
        <v>54</v>
      </c>
      <c r="C87" s="55"/>
      <c r="D87" s="56"/>
      <c r="E87" s="16"/>
      <c r="H87" s="77" t="e">
        <f>#REF!</f>
        <v>#REF!</v>
      </c>
    </row>
    <row r="88" spans="1:8" ht="49.5" hidden="1" customHeight="1" x14ac:dyDescent="0.25">
      <c r="A88" s="4"/>
      <c r="B88" s="33">
        <v>55</v>
      </c>
      <c r="C88" s="55"/>
      <c r="D88" s="56"/>
      <c r="E88" s="16"/>
      <c r="H88" s="77" t="e">
        <f>#REF!</f>
        <v>#REF!</v>
      </c>
    </row>
    <row r="89" spans="1:8" ht="66.75" hidden="1" customHeight="1" x14ac:dyDescent="0.25">
      <c r="A89" s="4"/>
      <c r="B89" s="33">
        <v>56</v>
      </c>
      <c r="C89" s="55"/>
      <c r="D89" s="56"/>
      <c r="E89" s="16"/>
      <c r="H89" s="77" t="e">
        <f>#REF!</f>
        <v>#REF!</v>
      </c>
    </row>
    <row r="90" spans="1:8" ht="64.900000000000006" hidden="1" customHeight="1" x14ac:dyDescent="0.25">
      <c r="A90" s="4"/>
      <c r="B90" s="33">
        <v>57</v>
      </c>
      <c r="C90" s="55"/>
      <c r="D90" s="56"/>
      <c r="E90" s="16"/>
      <c r="H90" s="77" t="e">
        <f>#REF!</f>
        <v>#REF!</v>
      </c>
    </row>
    <row r="91" spans="1:8" ht="60" hidden="1" customHeight="1" x14ac:dyDescent="0.25">
      <c r="A91" s="4"/>
      <c r="B91" s="33">
        <v>58</v>
      </c>
      <c r="C91" s="55"/>
      <c r="D91" s="56"/>
      <c r="E91" s="16"/>
      <c r="H91" s="77" t="e">
        <f>#REF!</f>
        <v>#REF!</v>
      </c>
    </row>
    <row r="92" spans="1:8" ht="63" hidden="1" customHeight="1" x14ac:dyDescent="0.25">
      <c r="A92" s="4"/>
      <c r="B92" s="33">
        <v>59</v>
      </c>
      <c r="C92" s="55"/>
      <c r="D92" s="56"/>
      <c r="E92" s="16"/>
      <c r="H92" s="77" t="e">
        <f>#REF!</f>
        <v>#REF!</v>
      </c>
    </row>
    <row r="93" spans="1:8" ht="64.5" hidden="1" customHeight="1" x14ac:dyDescent="0.25">
      <c r="A93" s="4"/>
      <c r="B93" s="92">
        <v>60</v>
      </c>
      <c r="C93" s="55"/>
      <c r="D93" s="56"/>
      <c r="E93" s="16"/>
    </row>
    <row r="94" spans="1:8" ht="33" hidden="1" customHeight="1" x14ac:dyDescent="0.25">
      <c r="A94" s="194" t="s">
        <v>2</v>
      </c>
      <c r="B94" s="194"/>
      <c r="C94" s="194"/>
      <c r="D94" s="4"/>
      <c r="E94" s="26">
        <f>SUM(E76:E92)</f>
        <v>0</v>
      </c>
    </row>
    <row r="95" spans="1:8" s="49" customFormat="1" ht="33" customHeight="1" x14ac:dyDescent="0.25">
      <c r="A95" s="193" t="s">
        <v>66</v>
      </c>
      <c r="B95" s="193"/>
      <c r="C95" s="193"/>
      <c r="D95" s="193"/>
      <c r="E95" s="193"/>
    </row>
    <row r="96" spans="1:8" ht="19.5" customHeight="1" x14ac:dyDescent="0.25">
      <c r="A96" s="93"/>
      <c r="B96" s="93"/>
      <c r="C96" s="211" t="s">
        <v>156</v>
      </c>
      <c r="D96" s="212"/>
      <c r="E96" s="212"/>
    </row>
    <row r="97" spans="1:8" ht="46.5" customHeight="1" x14ac:dyDescent="0.25">
      <c r="A97" s="4"/>
      <c r="B97" s="33">
        <v>34</v>
      </c>
      <c r="C97" s="53" t="s">
        <v>157</v>
      </c>
      <c r="D97" s="16">
        <v>0.27</v>
      </c>
      <c r="E97" s="16">
        <v>3997096.83</v>
      </c>
      <c r="H97" s="77" t="e">
        <f>#REF!</f>
        <v>#REF!</v>
      </c>
    </row>
    <row r="98" spans="1:8" ht="19.5" customHeight="1" x14ac:dyDescent="0.25">
      <c r="A98" s="4"/>
      <c r="B98" s="33"/>
      <c r="C98" s="213" t="s">
        <v>158</v>
      </c>
      <c r="D98" s="214"/>
      <c r="E98" s="214"/>
      <c r="H98" s="77"/>
    </row>
    <row r="99" spans="1:8" ht="42.75" customHeight="1" x14ac:dyDescent="0.25">
      <c r="A99" s="4"/>
      <c r="B99" s="33">
        <v>35</v>
      </c>
      <c r="C99" s="53" t="s">
        <v>159</v>
      </c>
      <c r="D99" s="16">
        <v>1.7</v>
      </c>
      <c r="E99" s="16">
        <v>27351792.68</v>
      </c>
      <c r="H99" s="77" t="e">
        <f>#REF!</f>
        <v>#REF!</v>
      </c>
    </row>
    <row r="100" spans="1:8" ht="42" customHeight="1" x14ac:dyDescent="0.25">
      <c r="A100" s="4"/>
      <c r="B100" s="33">
        <v>36</v>
      </c>
      <c r="C100" s="53" t="s">
        <v>160</v>
      </c>
      <c r="D100" s="16">
        <v>3.6</v>
      </c>
      <c r="E100" s="16">
        <v>13380541.880000001</v>
      </c>
      <c r="H100" s="77" t="e">
        <f>#REF!</f>
        <v>#REF!</v>
      </c>
    </row>
    <row r="101" spans="1:8" ht="21" customHeight="1" x14ac:dyDescent="0.25">
      <c r="A101" s="4"/>
      <c r="B101" s="33"/>
      <c r="C101" s="94" t="s">
        <v>161</v>
      </c>
      <c r="D101" s="17"/>
      <c r="E101" s="16"/>
      <c r="H101" s="77"/>
    </row>
    <row r="102" spans="1:8" ht="42" customHeight="1" x14ac:dyDescent="0.25">
      <c r="A102" s="4"/>
      <c r="B102" s="33">
        <v>37</v>
      </c>
      <c r="C102" s="53" t="s">
        <v>162</v>
      </c>
      <c r="D102" s="16">
        <v>1.8</v>
      </c>
      <c r="E102" s="16">
        <v>12626782.66</v>
      </c>
      <c r="H102" s="77"/>
    </row>
    <row r="103" spans="1:8" ht="29.45" customHeight="1" x14ac:dyDescent="0.25">
      <c r="A103" s="194" t="s">
        <v>2</v>
      </c>
      <c r="B103" s="194"/>
      <c r="C103" s="194"/>
      <c r="D103" s="26">
        <f>D97+D99+D100+D102</f>
        <v>7.37</v>
      </c>
      <c r="E103" s="26">
        <f t="shared" ref="E103" si="6">SUM(E97:E102)</f>
        <v>57356214.049999997</v>
      </c>
    </row>
    <row r="104" spans="1:8" s="49" customFormat="1" ht="34.15" hidden="1" customHeight="1" x14ac:dyDescent="0.25">
      <c r="A104" s="193" t="s">
        <v>72</v>
      </c>
      <c r="B104" s="193"/>
      <c r="C104" s="193"/>
      <c r="D104" s="193"/>
      <c r="E104" s="193"/>
    </row>
    <row r="105" spans="1:8" ht="46.15" hidden="1" customHeight="1" x14ac:dyDescent="0.25">
      <c r="A105" s="4"/>
      <c r="B105" s="33">
        <v>67</v>
      </c>
      <c r="C105" s="14"/>
      <c r="D105" s="17"/>
      <c r="E105" s="16"/>
      <c r="F105" s="172"/>
    </row>
    <row r="106" spans="1:8" ht="62.45" hidden="1" customHeight="1" x14ac:dyDescent="0.25">
      <c r="A106" s="4"/>
      <c r="B106" s="89">
        <v>68</v>
      </c>
      <c r="C106" s="95"/>
      <c r="D106" s="96"/>
      <c r="E106" s="91"/>
      <c r="H106" s="77" t="e">
        <f>#REF!</f>
        <v>#REF!</v>
      </c>
    </row>
    <row r="107" spans="1:8" ht="64.5" hidden="1" customHeight="1" x14ac:dyDescent="0.25">
      <c r="A107" s="4"/>
      <c r="B107" s="89">
        <v>69</v>
      </c>
      <c r="C107" s="95"/>
      <c r="D107" s="96"/>
      <c r="E107" s="91"/>
      <c r="H107" s="77" t="e">
        <f>#REF!</f>
        <v>#REF!</v>
      </c>
    </row>
    <row r="108" spans="1:8" ht="66" hidden="1" customHeight="1" x14ac:dyDescent="0.25">
      <c r="A108" s="4"/>
      <c r="B108" s="33">
        <v>70</v>
      </c>
      <c r="C108" s="14"/>
      <c r="D108" s="17"/>
      <c r="E108" s="16"/>
      <c r="F108" s="172"/>
    </row>
    <row r="109" spans="1:8" ht="67.5" hidden="1" customHeight="1" x14ac:dyDescent="0.25">
      <c r="A109" s="4"/>
      <c r="B109" s="89">
        <v>71</v>
      </c>
      <c r="C109" s="95"/>
      <c r="D109" s="96"/>
      <c r="E109" s="91"/>
      <c r="H109" s="77" t="e">
        <f>#REF!</f>
        <v>#REF!</v>
      </c>
    </row>
    <row r="110" spans="1:8" ht="62.45" hidden="1" customHeight="1" x14ac:dyDescent="0.25">
      <c r="A110" s="4"/>
      <c r="B110" s="89">
        <v>72</v>
      </c>
      <c r="C110" s="95"/>
      <c r="D110" s="96"/>
      <c r="E110" s="91"/>
      <c r="H110" s="77" t="e">
        <f>#REF!</f>
        <v>#REF!</v>
      </c>
    </row>
    <row r="111" spans="1:8" ht="85.5" hidden="1" customHeight="1" x14ac:dyDescent="0.25">
      <c r="A111" s="4"/>
      <c r="B111" s="33">
        <v>73</v>
      </c>
      <c r="C111" s="14"/>
      <c r="D111" s="17"/>
      <c r="E111" s="16"/>
      <c r="F111" s="172"/>
    </row>
    <row r="112" spans="1:8" ht="44.45" hidden="1" customHeight="1" x14ac:dyDescent="0.25">
      <c r="A112" s="4"/>
      <c r="B112" s="33">
        <v>74</v>
      </c>
      <c r="C112" s="14"/>
      <c r="D112" s="17"/>
      <c r="E112" s="16"/>
      <c r="H112" s="77" t="e">
        <f>#REF!</f>
        <v>#REF!</v>
      </c>
    </row>
    <row r="113" spans="1:8" ht="46.9" hidden="1" customHeight="1" x14ac:dyDescent="0.25">
      <c r="A113" s="4"/>
      <c r="B113" s="33">
        <v>75</v>
      </c>
      <c r="C113" s="14"/>
      <c r="D113" s="17"/>
      <c r="E113" s="16"/>
      <c r="H113" s="77" t="e">
        <f>#REF!</f>
        <v>#REF!</v>
      </c>
    </row>
    <row r="114" spans="1:8" ht="30.6" hidden="1" customHeight="1" x14ac:dyDescent="0.25">
      <c r="A114" s="194" t="s">
        <v>2</v>
      </c>
      <c r="B114" s="194"/>
      <c r="C114" s="194"/>
      <c r="D114" s="4"/>
      <c r="E114" s="26">
        <f>SUM(E105:E113)</f>
        <v>0</v>
      </c>
    </row>
    <row r="115" spans="1:8" s="72" customFormat="1" ht="36.75" hidden="1" customHeight="1" x14ac:dyDescent="0.25">
      <c r="B115" s="97"/>
      <c r="C115" s="43" t="s">
        <v>15</v>
      </c>
      <c r="D115" s="43"/>
      <c r="E115" s="45">
        <f>E122+E133+E139+E152+E186+E192+E209+E215</f>
        <v>0</v>
      </c>
    </row>
    <row r="116" spans="1:8" s="67" customFormat="1" ht="31.15" hidden="1" customHeight="1" x14ac:dyDescent="0.25">
      <c r="A116" s="195" t="s">
        <v>163</v>
      </c>
      <c r="B116" s="193"/>
      <c r="C116" s="193"/>
      <c r="D116" s="193"/>
      <c r="E116" s="193"/>
    </row>
    <row r="117" spans="1:8" ht="43.9" hidden="1" customHeight="1" x14ac:dyDescent="0.25">
      <c r="A117" s="4"/>
      <c r="B117" s="33">
        <v>76</v>
      </c>
      <c r="C117" s="55"/>
      <c r="D117" s="56"/>
      <c r="E117" s="16"/>
      <c r="H117" s="77" t="e">
        <f>#REF!</f>
        <v>#REF!</v>
      </c>
    </row>
    <row r="118" spans="1:8" ht="43.15" hidden="1" customHeight="1" x14ac:dyDescent="0.25">
      <c r="A118" s="4"/>
      <c r="B118" s="33">
        <v>77</v>
      </c>
      <c r="C118" s="55"/>
      <c r="D118" s="56"/>
      <c r="E118" s="16"/>
      <c r="H118" s="77" t="e">
        <f>#REF!</f>
        <v>#REF!</v>
      </c>
    </row>
    <row r="119" spans="1:8" ht="65.25" hidden="1" customHeight="1" x14ac:dyDescent="0.25">
      <c r="A119" s="4"/>
      <c r="B119" s="33">
        <v>78</v>
      </c>
      <c r="C119" s="55"/>
      <c r="D119" s="56"/>
      <c r="E119" s="16"/>
      <c r="H119" s="77" t="e">
        <f>#REF!</f>
        <v>#REF!</v>
      </c>
    </row>
    <row r="120" spans="1:8" ht="43.15" hidden="1" customHeight="1" x14ac:dyDescent="0.25">
      <c r="A120" s="4"/>
      <c r="B120" s="33">
        <v>79</v>
      </c>
      <c r="C120" s="55"/>
      <c r="D120" s="56"/>
      <c r="E120" s="16"/>
      <c r="H120" s="77" t="e">
        <f>#REF!</f>
        <v>#REF!</v>
      </c>
    </row>
    <row r="121" spans="1:8" ht="46.5" hidden="1" customHeight="1" x14ac:dyDescent="0.25">
      <c r="A121" s="4"/>
      <c r="B121" s="33">
        <v>80</v>
      </c>
      <c r="C121" s="55"/>
      <c r="D121" s="56"/>
      <c r="E121" s="16"/>
      <c r="H121" s="77" t="e">
        <f>#REF!</f>
        <v>#REF!</v>
      </c>
    </row>
    <row r="122" spans="1:8" s="32" customFormat="1" ht="30" hidden="1" customHeight="1" x14ac:dyDescent="0.25">
      <c r="A122" s="36"/>
      <c r="B122" s="177" t="s">
        <v>2</v>
      </c>
      <c r="C122" s="178"/>
      <c r="D122" s="35"/>
      <c r="E122" s="26">
        <f>SUM(E117:E121)</f>
        <v>0</v>
      </c>
    </row>
    <row r="123" spans="1:8" s="49" customFormat="1" ht="37.9" hidden="1" customHeight="1" x14ac:dyDescent="0.25">
      <c r="A123" s="193" t="s">
        <v>17</v>
      </c>
      <c r="B123" s="193"/>
      <c r="C123" s="193"/>
      <c r="D123" s="193"/>
      <c r="E123" s="193"/>
    </row>
    <row r="124" spans="1:8" ht="43.9" hidden="1" customHeight="1" x14ac:dyDescent="0.25">
      <c r="A124" s="4"/>
      <c r="B124" s="33">
        <v>81</v>
      </c>
      <c r="C124" s="55"/>
      <c r="D124" s="56"/>
      <c r="E124" s="16"/>
      <c r="F124" s="209">
        <v>2487569.96</v>
      </c>
      <c r="G124" s="209"/>
    </row>
    <row r="125" spans="1:8" ht="45.6" hidden="1" customHeight="1" x14ac:dyDescent="0.25">
      <c r="A125" s="4"/>
      <c r="B125" s="33">
        <v>82</v>
      </c>
      <c r="C125" s="55"/>
      <c r="D125" s="56"/>
      <c r="E125" s="16"/>
      <c r="F125" s="209">
        <v>2603943.35</v>
      </c>
      <c r="G125" s="209"/>
    </row>
    <row r="126" spans="1:8" ht="44.45" hidden="1" customHeight="1" x14ac:dyDescent="0.25">
      <c r="A126" s="4"/>
      <c r="B126" s="33">
        <v>83</v>
      </c>
      <c r="C126" s="55"/>
      <c r="D126" s="56"/>
      <c r="E126" s="16"/>
      <c r="F126" s="209">
        <v>1982026.31</v>
      </c>
      <c r="G126" s="209"/>
    </row>
    <row r="127" spans="1:8" ht="43.15" hidden="1" customHeight="1" x14ac:dyDescent="0.25">
      <c r="A127" s="4"/>
      <c r="B127" s="33">
        <v>84</v>
      </c>
      <c r="C127" s="55"/>
      <c r="D127" s="56"/>
      <c r="E127" s="16"/>
      <c r="F127" s="209">
        <v>1208814.92</v>
      </c>
      <c r="G127" s="209"/>
    </row>
    <row r="128" spans="1:8" ht="43.15" hidden="1" customHeight="1" x14ac:dyDescent="0.25">
      <c r="A128" s="4"/>
      <c r="B128" s="33">
        <v>85</v>
      </c>
      <c r="C128" s="55"/>
      <c r="D128" s="56"/>
      <c r="E128" s="16"/>
      <c r="F128" s="209">
        <v>1757753.69</v>
      </c>
      <c r="G128" s="209"/>
    </row>
    <row r="129" spans="1:8" ht="43.9" hidden="1" customHeight="1" x14ac:dyDescent="0.25">
      <c r="A129" s="4"/>
      <c r="B129" s="33">
        <v>86</v>
      </c>
      <c r="C129" s="55"/>
      <c r="D129" s="56"/>
      <c r="E129" s="16"/>
      <c r="F129" s="209">
        <v>1374725.92</v>
      </c>
      <c r="G129" s="209"/>
    </row>
    <row r="130" spans="1:8" ht="43.15" hidden="1" customHeight="1" x14ac:dyDescent="0.25">
      <c r="A130" s="4"/>
      <c r="B130" s="33">
        <v>87</v>
      </c>
      <c r="C130" s="55"/>
      <c r="D130" s="56"/>
      <c r="E130" s="16"/>
      <c r="F130" s="209">
        <v>5144430.55</v>
      </c>
      <c r="G130" s="209"/>
    </row>
    <row r="131" spans="1:8" ht="41.25" hidden="1" customHeight="1" x14ac:dyDescent="0.25">
      <c r="A131" s="4"/>
      <c r="B131" s="33">
        <v>88</v>
      </c>
      <c r="C131" s="71"/>
      <c r="D131" s="56"/>
      <c r="E131" s="16"/>
      <c r="F131" s="209">
        <v>5090749.9800000004</v>
      </c>
      <c r="G131" s="209"/>
    </row>
    <row r="132" spans="1:8" ht="45.6" hidden="1" customHeight="1" x14ac:dyDescent="0.25">
      <c r="A132" s="4"/>
      <c r="B132" s="33">
        <v>89</v>
      </c>
      <c r="C132" s="55"/>
      <c r="D132" s="56"/>
      <c r="E132" s="16"/>
      <c r="F132" s="209">
        <v>2047713.01</v>
      </c>
      <c r="G132" s="209"/>
    </row>
    <row r="133" spans="1:8" ht="34.15" hidden="1" customHeight="1" x14ac:dyDescent="0.25">
      <c r="A133" s="36"/>
      <c r="B133" s="177" t="s">
        <v>2</v>
      </c>
      <c r="C133" s="178"/>
      <c r="D133" s="35"/>
      <c r="E133" s="26">
        <f>SUM(E124:E132)</f>
        <v>0</v>
      </c>
    </row>
    <row r="134" spans="1:8" s="49" customFormat="1" ht="37.9" hidden="1" customHeight="1" x14ac:dyDescent="0.25">
      <c r="A134" s="193" t="s">
        <v>164</v>
      </c>
      <c r="B134" s="193"/>
      <c r="C134" s="193"/>
      <c r="D134" s="193"/>
      <c r="E134" s="193"/>
    </row>
    <row r="135" spans="1:8" ht="64.150000000000006" hidden="1" customHeight="1" x14ac:dyDescent="0.25">
      <c r="A135" s="4"/>
      <c r="B135" s="33">
        <v>90</v>
      </c>
      <c r="C135" s="55"/>
      <c r="D135" s="56"/>
      <c r="E135" s="16"/>
      <c r="F135" s="209">
        <v>4932477.95</v>
      </c>
      <c r="G135" s="209"/>
    </row>
    <row r="136" spans="1:8" ht="46.5" hidden="1" customHeight="1" x14ac:dyDescent="0.25">
      <c r="A136" s="4"/>
      <c r="B136" s="33">
        <v>91</v>
      </c>
      <c r="C136" s="55"/>
      <c r="D136" s="56"/>
      <c r="E136" s="16"/>
      <c r="F136" s="209">
        <v>5450898.4299999997</v>
      </c>
      <c r="G136" s="209"/>
    </row>
    <row r="137" spans="1:8" ht="42.75" hidden="1" customHeight="1" x14ac:dyDescent="0.25">
      <c r="A137" s="4"/>
      <c r="B137" s="33">
        <v>92</v>
      </c>
      <c r="C137" s="55"/>
      <c r="D137" s="56"/>
      <c r="E137" s="16"/>
      <c r="F137" s="209">
        <v>3775390.42</v>
      </c>
      <c r="G137" s="209"/>
    </row>
    <row r="138" spans="1:8" ht="45.75" hidden="1" customHeight="1" x14ac:dyDescent="0.25">
      <c r="A138" s="4"/>
      <c r="B138" s="33">
        <v>93</v>
      </c>
      <c r="C138" s="55"/>
      <c r="D138" s="56"/>
      <c r="E138" s="16"/>
      <c r="F138" s="209">
        <v>5972364.5300000003</v>
      </c>
      <c r="G138" s="209"/>
    </row>
    <row r="139" spans="1:8" ht="34.15" hidden="1" customHeight="1" x14ac:dyDescent="0.25">
      <c r="A139" s="36"/>
      <c r="B139" s="177" t="s">
        <v>2</v>
      </c>
      <c r="C139" s="178"/>
      <c r="D139" s="35"/>
      <c r="E139" s="26">
        <f>SUM(E135:E138)</f>
        <v>0</v>
      </c>
    </row>
    <row r="140" spans="1:8" s="49" customFormat="1" ht="37.9" hidden="1" customHeight="1" x14ac:dyDescent="0.25">
      <c r="A140" s="193" t="s">
        <v>165</v>
      </c>
      <c r="B140" s="193"/>
      <c r="C140" s="193"/>
      <c r="D140" s="193"/>
      <c r="E140" s="193"/>
    </row>
    <row r="141" spans="1:8" ht="65.45" hidden="1" customHeight="1" x14ac:dyDescent="0.25">
      <c r="A141" s="4"/>
      <c r="B141" s="33">
        <v>94</v>
      </c>
      <c r="C141" s="55"/>
      <c r="D141" s="56"/>
      <c r="E141" s="16"/>
      <c r="H141" s="77" t="e">
        <f>#REF!</f>
        <v>#REF!</v>
      </c>
    </row>
    <row r="142" spans="1:8" ht="62.25" hidden="1" customHeight="1" x14ac:dyDescent="0.25">
      <c r="A142" s="4"/>
      <c r="B142" s="33">
        <v>95</v>
      </c>
      <c r="C142" s="55"/>
      <c r="D142" s="56"/>
      <c r="E142" s="16"/>
      <c r="H142" s="77" t="e">
        <f>#REF!</f>
        <v>#REF!</v>
      </c>
    </row>
    <row r="143" spans="1:8" ht="46.5" hidden="1" customHeight="1" x14ac:dyDescent="0.25">
      <c r="A143" s="4"/>
      <c r="B143" s="33">
        <v>96</v>
      </c>
      <c r="C143" s="55"/>
      <c r="D143" s="56"/>
      <c r="E143" s="16"/>
      <c r="H143" s="77" t="e">
        <f>#REF!</f>
        <v>#REF!</v>
      </c>
    </row>
    <row r="144" spans="1:8" ht="49.5" hidden="1" customHeight="1" x14ac:dyDescent="0.25">
      <c r="A144" s="4"/>
      <c r="B144" s="33">
        <v>97</v>
      </c>
      <c r="C144" s="55"/>
      <c r="D144" s="56"/>
      <c r="E144" s="16"/>
      <c r="H144" s="77" t="e">
        <f>#REF!</f>
        <v>#REF!</v>
      </c>
    </row>
    <row r="145" spans="1:8" ht="59.25" hidden="1" customHeight="1" x14ac:dyDescent="0.25">
      <c r="A145" s="4"/>
      <c r="B145" s="33">
        <v>98</v>
      </c>
      <c r="C145" s="55"/>
      <c r="D145" s="56"/>
      <c r="E145" s="16"/>
      <c r="H145" s="77" t="e">
        <f>#REF!</f>
        <v>#REF!</v>
      </c>
    </row>
    <row r="146" spans="1:8" ht="44.25" hidden="1" customHeight="1" x14ac:dyDescent="0.25">
      <c r="A146" s="4"/>
      <c r="B146" s="33">
        <v>99</v>
      </c>
      <c r="C146" s="55"/>
      <c r="D146" s="56"/>
      <c r="E146" s="16"/>
      <c r="F146" s="206" t="e">
        <f>#REF!</f>
        <v>#REF!</v>
      </c>
      <c r="G146" s="205"/>
    </row>
    <row r="147" spans="1:8" ht="44.45" hidden="1" customHeight="1" x14ac:dyDescent="0.25">
      <c r="A147" s="4"/>
      <c r="B147" s="33">
        <v>100</v>
      </c>
      <c r="C147" s="55"/>
      <c r="D147" s="56"/>
      <c r="E147" s="16"/>
      <c r="F147" s="206" t="e">
        <f>#REF!</f>
        <v>#REF!</v>
      </c>
      <c r="G147" s="206"/>
    </row>
    <row r="148" spans="1:8" ht="32.450000000000003" hidden="1" customHeight="1" x14ac:dyDescent="0.25">
      <c r="A148" s="4"/>
      <c r="B148" s="33">
        <v>101</v>
      </c>
      <c r="C148" s="55"/>
      <c r="D148" s="56"/>
      <c r="E148" s="16"/>
      <c r="F148" s="206" t="e">
        <f>#REF!</f>
        <v>#REF!</v>
      </c>
      <c r="G148" s="205"/>
    </row>
    <row r="149" spans="1:8" ht="66.75" hidden="1" customHeight="1" x14ac:dyDescent="0.25">
      <c r="A149" s="4"/>
      <c r="B149" s="33">
        <v>102</v>
      </c>
      <c r="C149" s="55"/>
      <c r="D149" s="56"/>
      <c r="E149" s="16"/>
      <c r="F149" s="206" t="e">
        <f>#REF!</f>
        <v>#REF!</v>
      </c>
      <c r="G149" s="205"/>
    </row>
    <row r="150" spans="1:8" ht="66.75" hidden="1" customHeight="1" x14ac:dyDescent="0.25">
      <c r="A150" s="4"/>
      <c r="B150" s="33">
        <v>103</v>
      </c>
      <c r="C150" s="55"/>
      <c r="D150" s="56"/>
      <c r="E150" s="16"/>
      <c r="F150" s="206" t="e">
        <f>#REF!</f>
        <v>#REF!</v>
      </c>
      <c r="G150" s="205"/>
    </row>
    <row r="151" spans="1:8" ht="43.15" hidden="1" customHeight="1" x14ac:dyDescent="0.25">
      <c r="A151" s="4"/>
      <c r="B151" s="33">
        <v>104</v>
      </c>
      <c r="C151" s="55"/>
      <c r="D151" s="56"/>
      <c r="E151" s="16"/>
      <c r="F151" s="206" t="e">
        <f>#REF!</f>
        <v>#REF!</v>
      </c>
      <c r="G151" s="205"/>
    </row>
    <row r="152" spans="1:8" ht="34.15" hidden="1" customHeight="1" x14ac:dyDescent="0.25">
      <c r="A152" s="36"/>
      <c r="B152" s="177" t="s">
        <v>2</v>
      </c>
      <c r="C152" s="178"/>
      <c r="D152" s="35"/>
      <c r="E152" s="26">
        <f>SUM(E141:E151)</f>
        <v>0</v>
      </c>
    </row>
    <row r="153" spans="1:8" s="49" customFormat="1" ht="31.15" hidden="1" customHeight="1" x14ac:dyDescent="0.25">
      <c r="A153" s="52"/>
      <c r="B153" s="195" t="s">
        <v>16</v>
      </c>
      <c r="C153" s="193"/>
      <c r="D153" s="193"/>
      <c r="E153" s="193"/>
    </row>
    <row r="154" spans="1:8" s="82" customFormat="1" ht="46.15" hidden="1" customHeight="1" x14ac:dyDescent="0.25">
      <c r="A154" s="4"/>
      <c r="B154" s="33">
        <v>105</v>
      </c>
      <c r="C154" s="55"/>
      <c r="D154" s="56"/>
      <c r="E154" s="16"/>
      <c r="F154" s="209">
        <v>125728.08</v>
      </c>
      <c r="G154" s="209"/>
    </row>
    <row r="155" spans="1:8" s="82" customFormat="1" ht="44.25" hidden="1" customHeight="1" x14ac:dyDescent="0.25">
      <c r="A155" s="4"/>
      <c r="B155" s="89">
        <v>106</v>
      </c>
      <c r="C155" s="98"/>
      <c r="D155" s="96"/>
      <c r="E155" s="91"/>
      <c r="F155" s="210">
        <v>121788.17</v>
      </c>
      <c r="G155" s="210"/>
    </row>
    <row r="156" spans="1:8" s="82" customFormat="1" ht="29.25" hidden="1" customHeight="1" x14ac:dyDescent="0.25">
      <c r="A156" s="4"/>
      <c r="B156" s="33">
        <v>107</v>
      </c>
      <c r="C156" s="55"/>
      <c r="D156" s="56"/>
      <c r="E156" s="16"/>
      <c r="F156" s="209">
        <v>2420788.33</v>
      </c>
      <c r="G156" s="209"/>
    </row>
    <row r="157" spans="1:8" s="82" customFormat="1" ht="44.25" hidden="1" customHeight="1" x14ac:dyDescent="0.25">
      <c r="A157" s="4"/>
      <c r="B157" s="33">
        <v>108</v>
      </c>
      <c r="C157" s="55"/>
      <c r="D157" s="56"/>
      <c r="E157" s="16"/>
      <c r="F157" s="209">
        <v>1454782.25</v>
      </c>
      <c r="G157" s="209"/>
    </row>
    <row r="158" spans="1:8" s="82" customFormat="1" ht="45" hidden="1" customHeight="1" x14ac:dyDescent="0.25">
      <c r="A158" s="4"/>
      <c r="B158" s="33">
        <v>109</v>
      </c>
      <c r="C158" s="55"/>
      <c r="D158" s="56"/>
      <c r="E158" s="16"/>
      <c r="F158" s="209">
        <v>1568710.73</v>
      </c>
      <c r="G158" s="209"/>
    </row>
    <row r="159" spans="1:8" s="82" customFormat="1" ht="44.25" hidden="1" customHeight="1" x14ac:dyDescent="0.25">
      <c r="A159" s="4"/>
      <c r="B159" s="33">
        <v>110</v>
      </c>
      <c r="C159" s="55"/>
      <c r="D159" s="56"/>
      <c r="E159" s="16"/>
      <c r="F159" s="209">
        <v>2657244.25</v>
      </c>
      <c r="G159" s="209"/>
    </row>
    <row r="160" spans="1:8" s="82" customFormat="1" ht="48.75" hidden="1" customHeight="1" x14ac:dyDescent="0.25">
      <c r="A160" s="4"/>
      <c r="B160" s="33">
        <v>111</v>
      </c>
      <c r="C160" s="55"/>
      <c r="D160" s="56"/>
      <c r="E160" s="16"/>
      <c r="F160" s="209">
        <v>634651.79</v>
      </c>
      <c r="G160" s="209"/>
    </row>
    <row r="161" spans="1:7" s="82" customFormat="1" ht="67.5" hidden="1" customHeight="1" x14ac:dyDescent="0.25">
      <c r="A161" s="4"/>
      <c r="B161" s="33">
        <v>112</v>
      </c>
      <c r="C161" s="55"/>
      <c r="D161" s="56"/>
      <c r="E161" s="16"/>
      <c r="F161" s="209">
        <v>1678572.67</v>
      </c>
      <c r="G161" s="209"/>
    </row>
    <row r="162" spans="1:7" s="82" customFormat="1" ht="60.75" hidden="1" customHeight="1" x14ac:dyDescent="0.25">
      <c r="A162" s="4"/>
      <c r="B162" s="33">
        <v>113</v>
      </c>
      <c r="C162" s="55"/>
      <c r="D162" s="56"/>
      <c r="E162" s="16"/>
      <c r="F162" s="209">
        <v>2710798.44</v>
      </c>
      <c r="G162" s="209"/>
    </row>
    <row r="163" spans="1:7" s="82" customFormat="1" ht="43.9" hidden="1" customHeight="1" x14ac:dyDescent="0.25">
      <c r="A163" s="4"/>
      <c r="B163" s="33">
        <v>114</v>
      </c>
      <c r="C163" s="55"/>
      <c r="D163" s="56"/>
      <c r="E163" s="16"/>
      <c r="F163" s="209">
        <v>372858.65</v>
      </c>
      <c r="G163" s="209"/>
    </row>
    <row r="164" spans="1:7" s="82" customFormat="1" ht="44.45" hidden="1" customHeight="1" x14ac:dyDescent="0.25">
      <c r="A164" s="4"/>
      <c r="B164" s="33">
        <v>115</v>
      </c>
      <c r="C164" s="55"/>
      <c r="D164" s="56"/>
      <c r="E164" s="16"/>
      <c r="F164" s="209">
        <v>7667080.6299999999</v>
      </c>
      <c r="G164" s="209"/>
    </row>
    <row r="165" spans="1:7" s="82" customFormat="1" ht="49.5" hidden="1" customHeight="1" x14ac:dyDescent="0.25">
      <c r="A165" s="4"/>
      <c r="B165" s="33">
        <v>116</v>
      </c>
      <c r="C165" s="14"/>
      <c r="D165" s="17"/>
      <c r="E165" s="16"/>
      <c r="F165" s="209">
        <v>261256.08</v>
      </c>
      <c r="G165" s="209"/>
    </row>
    <row r="166" spans="1:7" s="82" customFormat="1" ht="48.75" hidden="1" customHeight="1" x14ac:dyDescent="0.25">
      <c r="A166" s="4"/>
      <c r="B166" s="33">
        <v>117</v>
      </c>
      <c r="C166" s="14"/>
      <c r="D166" s="17"/>
      <c r="E166" s="16"/>
      <c r="F166" s="209">
        <v>1574215.69</v>
      </c>
      <c r="G166" s="209"/>
    </row>
    <row r="167" spans="1:7" s="82" customFormat="1" ht="41.25" hidden="1" customHeight="1" x14ac:dyDescent="0.25">
      <c r="A167" s="4"/>
      <c r="B167" s="33">
        <v>118</v>
      </c>
      <c r="C167" s="55"/>
      <c r="D167" s="56"/>
      <c r="E167" s="16"/>
      <c r="F167" s="209">
        <v>4400015.66</v>
      </c>
      <c r="G167" s="209"/>
    </row>
    <row r="168" spans="1:7" s="82" customFormat="1" ht="64.900000000000006" hidden="1" customHeight="1" x14ac:dyDescent="0.25">
      <c r="A168" s="4"/>
      <c r="B168" s="33">
        <v>119</v>
      </c>
      <c r="C168" s="14"/>
      <c r="D168" s="17"/>
      <c r="E168" s="16"/>
      <c r="F168" s="209">
        <v>245684.41</v>
      </c>
      <c r="G168" s="209"/>
    </row>
    <row r="169" spans="1:7" s="82" customFormat="1" ht="64.900000000000006" hidden="1" customHeight="1" x14ac:dyDescent="0.25">
      <c r="A169" s="4"/>
      <c r="B169" s="33">
        <v>120</v>
      </c>
      <c r="C169" s="55"/>
      <c r="D169" s="56"/>
      <c r="E169" s="16"/>
      <c r="F169" s="209">
        <v>196547.56</v>
      </c>
      <c r="G169" s="209"/>
    </row>
    <row r="170" spans="1:7" s="82" customFormat="1" ht="63" hidden="1" customHeight="1" x14ac:dyDescent="0.25">
      <c r="A170" s="4"/>
      <c r="B170" s="33">
        <v>121</v>
      </c>
      <c r="C170" s="55"/>
      <c r="D170" s="56"/>
      <c r="E170" s="16"/>
      <c r="F170" s="209">
        <v>808269.16</v>
      </c>
      <c r="G170" s="209"/>
    </row>
    <row r="171" spans="1:7" s="82" customFormat="1" ht="46.9" hidden="1" customHeight="1" x14ac:dyDescent="0.25">
      <c r="A171" s="4"/>
      <c r="B171" s="33">
        <v>122</v>
      </c>
      <c r="C171" s="55"/>
      <c r="D171" s="56"/>
      <c r="E171" s="16"/>
      <c r="F171" s="209">
        <v>3365984.63</v>
      </c>
      <c r="G171" s="209"/>
    </row>
    <row r="172" spans="1:7" s="82" customFormat="1" ht="44.45" hidden="1" customHeight="1" x14ac:dyDescent="0.25">
      <c r="A172" s="4"/>
      <c r="B172" s="33">
        <v>123</v>
      </c>
      <c r="C172" s="55"/>
      <c r="D172" s="56"/>
      <c r="E172" s="16"/>
      <c r="F172" s="209">
        <v>765751.01</v>
      </c>
      <c r="G172" s="209"/>
    </row>
    <row r="173" spans="1:7" s="82" customFormat="1" ht="45" hidden="1" customHeight="1" x14ac:dyDescent="0.25">
      <c r="A173" s="4"/>
      <c r="B173" s="33">
        <v>124</v>
      </c>
      <c r="C173" s="55"/>
      <c r="D173" s="56"/>
      <c r="E173" s="16"/>
      <c r="F173" s="209">
        <v>2917186.72</v>
      </c>
      <c r="G173" s="209"/>
    </row>
    <row r="174" spans="1:7" s="82" customFormat="1" ht="66.75" hidden="1" customHeight="1" x14ac:dyDescent="0.25">
      <c r="A174" s="4"/>
      <c r="B174" s="33">
        <v>125</v>
      </c>
      <c r="C174" s="55"/>
      <c r="D174" s="56"/>
      <c r="E174" s="16"/>
      <c r="F174" s="209">
        <v>675662.65</v>
      </c>
      <c r="G174" s="209"/>
    </row>
    <row r="175" spans="1:7" s="82" customFormat="1" ht="46.15" hidden="1" customHeight="1" x14ac:dyDescent="0.25">
      <c r="A175" s="4"/>
      <c r="B175" s="33">
        <v>126</v>
      </c>
      <c r="C175" s="55"/>
      <c r="D175" s="56"/>
      <c r="E175" s="16"/>
      <c r="F175" s="209">
        <v>2671167.11</v>
      </c>
      <c r="G175" s="209"/>
    </row>
    <row r="176" spans="1:7" s="82" customFormat="1" ht="46.5" hidden="1" customHeight="1" x14ac:dyDescent="0.25">
      <c r="A176" s="4"/>
      <c r="B176" s="33">
        <v>127</v>
      </c>
      <c r="C176" s="55"/>
      <c r="D176" s="56"/>
      <c r="E176" s="16"/>
      <c r="F176" s="209">
        <v>2893764.42</v>
      </c>
      <c r="G176" s="209"/>
    </row>
    <row r="177" spans="1:7" s="82" customFormat="1" ht="45.75" hidden="1" customHeight="1" x14ac:dyDescent="0.25">
      <c r="A177" s="4"/>
      <c r="B177" s="33">
        <v>128</v>
      </c>
      <c r="C177" s="55"/>
      <c r="D177" s="56"/>
      <c r="E177" s="16"/>
      <c r="F177" s="209">
        <v>1023947.36</v>
      </c>
      <c r="G177" s="209"/>
    </row>
    <row r="178" spans="1:7" s="82" customFormat="1" ht="51.75" hidden="1" customHeight="1" x14ac:dyDescent="0.25">
      <c r="A178" s="4"/>
      <c r="B178" s="33">
        <v>129</v>
      </c>
      <c r="C178" s="55"/>
      <c r="D178" s="56"/>
      <c r="E178" s="16"/>
      <c r="F178" s="209">
        <v>1638230.41</v>
      </c>
      <c r="G178" s="209"/>
    </row>
    <row r="179" spans="1:7" s="82" customFormat="1" ht="63" hidden="1" customHeight="1" x14ac:dyDescent="0.25">
      <c r="A179" s="4"/>
      <c r="B179" s="33">
        <v>130</v>
      </c>
      <c r="C179" s="55"/>
      <c r="D179" s="56"/>
      <c r="E179" s="16"/>
      <c r="F179" s="209">
        <v>693044.84</v>
      </c>
      <c r="G179" s="209"/>
    </row>
    <row r="180" spans="1:7" s="82" customFormat="1" ht="47.25" hidden="1" customHeight="1" x14ac:dyDescent="0.25">
      <c r="A180" s="4"/>
      <c r="B180" s="33">
        <v>131</v>
      </c>
      <c r="C180" s="55"/>
      <c r="D180" s="56"/>
      <c r="E180" s="16"/>
      <c r="F180" s="209">
        <v>728783.88</v>
      </c>
      <c r="G180" s="209"/>
    </row>
    <row r="181" spans="1:7" s="82" customFormat="1" ht="62.25" hidden="1" customHeight="1" x14ac:dyDescent="0.25">
      <c r="A181" s="4"/>
      <c r="B181" s="33">
        <v>132</v>
      </c>
      <c r="C181" s="55"/>
      <c r="D181" s="56"/>
      <c r="E181" s="16"/>
      <c r="F181" s="209">
        <v>462029.9</v>
      </c>
      <c r="G181" s="209"/>
    </row>
    <row r="182" spans="1:7" s="82" customFormat="1" ht="65.25" hidden="1" customHeight="1" x14ac:dyDescent="0.25">
      <c r="A182" s="4"/>
      <c r="B182" s="33">
        <v>133</v>
      </c>
      <c r="C182" s="55"/>
      <c r="D182" s="56"/>
      <c r="E182" s="16"/>
      <c r="F182" s="209">
        <v>600638.82999999996</v>
      </c>
      <c r="G182" s="209"/>
    </row>
    <row r="183" spans="1:7" s="82" customFormat="1" ht="67.5" hidden="1" customHeight="1" x14ac:dyDescent="0.25">
      <c r="A183" s="4"/>
      <c r="B183" s="33">
        <v>134</v>
      </c>
      <c r="C183" s="55"/>
      <c r="D183" s="56"/>
      <c r="E183" s="16"/>
      <c r="F183" s="209">
        <v>462029.9</v>
      </c>
      <c r="G183" s="209"/>
    </row>
    <row r="184" spans="1:7" s="82" customFormat="1" ht="66.75" hidden="1" customHeight="1" x14ac:dyDescent="0.25">
      <c r="A184" s="4"/>
      <c r="B184" s="33">
        <v>135</v>
      </c>
      <c r="C184" s="55"/>
      <c r="D184" s="56"/>
      <c r="E184" s="16"/>
      <c r="F184" s="209">
        <v>1509458.63</v>
      </c>
      <c r="G184" s="209"/>
    </row>
    <row r="185" spans="1:7" s="82" customFormat="1" ht="46.15" hidden="1" customHeight="1" x14ac:dyDescent="0.25">
      <c r="A185" s="4"/>
      <c r="B185" s="33">
        <v>136</v>
      </c>
      <c r="C185" s="55"/>
      <c r="D185" s="56"/>
      <c r="E185" s="16"/>
      <c r="F185" s="209">
        <v>1848119.41</v>
      </c>
      <c r="G185" s="209"/>
    </row>
    <row r="186" spans="1:7" ht="29.25" hidden="1" customHeight="1" x14ac:dyDescent="0.25">
      <c r="A186" s="36"/>
      <c r="B186" s="177" t="s">
        <v>2</v>
      </c>
      <c r="C186" s="178"/>
      <c r="D186" s="35"/>
      <c r="E186" s="26">
        <f>SUM(E154:E185)</f>
        <v>0</v>
      </c>
    </row>
    <row r="187" spans="1:7" s="67" customFormat="1" ht="30.75" hidden="1" customHeight="1" x14ac:dyDescent="0.25">
      <c r="A187" s="52"/>
      <c r="B187" s="195" t="s">
        <v>166</v>
      </c>
      <c r="C187" s="193"/>
      <c r="D187" s="193"/>
      <c r="E187" s="193"/>
    </row>
    <row r="188" spans="1:7" ht="51.75" hidden="1" customHeight="1" x14ac:dyDescent="0.25">
      <c r="A188" s="4"/>
      <c r="B188" s="33">
        <v>137</v>
      </c>
      <c r="C188" s="14"/>
      <c r="D188" s="17"/>
      <c r="E188" s="16"/>
      <c r="F188" s="209">
        <v>3212983.05</v>
      </c>
      <c r="G188" s="209"/>
    </row>
    <row r="189" spans="1:7" ht="47.25" hidden="1" customHeight="1" x14ac:dyDescent="0.25">
      <c r="A189" s="4"/>
      <c r="B189" s="33">
        <v>138</v>
      </c>
      <c r="C189" s="14"/>
      <c r="D189" s="17"/>
      <c r="E189" s="16"/>
      <c r="F189" s="209">
        <v>3525578.59</v>
      </c>
      <c r="G189" s="209"/>
    </row>
    <row r="190" spans="1:7" ht="49.5" hidden="1" customHeight="1" x14ac:dyDescent="0.25">
      <c r="A190" s="4"/>
      <c r="B190" s="33">
        <v>139</v>
      </c>
      <c r="C190" s="14"/>
      <c r="D190" s="17"/>
      <c r="E190" s="16"/>
      <c r="F190" s="209">
        <v>1905150.07</v>
      </c>
      <c r="G190" s="209"/>
    </row>
    <row r="191" spans="1:7" ht="45.75" hidden="1" customHeight="1" x14ac:dyDescent="0.25">
      <c r="A191" s="4"/>
      <c r="B191" s="33">
        <v>140</v>
      </c>
      <c r="C191" s="14"/>
      <c r="D191" s="17"/>
      <c r="E191" s="16"/>
      <c r="F191" s="209">
        <v>2923981.05</v>
      </c>
      <c r="G191" s="209"/>
    </row>
    <row r="192" spans="1:7" ht="31.5" hidden="1" customHeight="1" x14ac:dyDescent="0.25">
      <c r="A192" s="36"/>
      <c r="B192" s="177" t="s">
        <v>2</v>
      </c>
      <c r="C192" s="178"/>
      <c r="D192" s="35"/>
      <c r="E192" s="26">
        <f>SUM(E188:E191)</f>
        <v>0</v>
      </c>
      <c r="F192" s="99"/>
      <c r="G192" s="99"/>
    </row>
    <row r="193" spans="1:8" s="49" customFormat="1" ht="31.9" hidden="1" customHeight="1" x14ac:dyDescent="0.25">
      <c r="A193" s="52"/>
      <c r="B193" s="195" t="s">
        <v>167</v>
      </c>
      <c r="C193" s="193"/>
      <c r="D193" s="193"/>
      <c r="E193" s="193"/>
    </row>
    <row r="194" spans="1:8" ht="150.75" hidden="1" customHeight="1" x14ac:dyDescent="0.25">
      <c r="A194" s="4"/>
      <c r="B194" s="33">
        <v>141</v>
      </c>
      <c r="C194" s="14"/>
      <c r="D194" s="17"/>
      <c r="E194" s="16"/>
      <c r="H194" s="77" t="e">
        <f>#REF!</f>
        <v>#REF!</v>
      </c>
    </row>
    <row r="195" spans="1:8" ht="86.25" hidden="1" customHeight="1" x14ac:dyDescent="0.25">
      <c r="A195" s="4"/>
      <c r="B195" s="33">
        <v>142</v>
      </c>
      <c r="C195" s="14"/>
      <c r="D195" s="17"/>
      <c r="E195" s="16"/>
      <c r="F195" s="206" t="e">
        <f>#REF!-H195</f>
        <v>#REF!</v>
      </c>
      <c r="G195" s="205"/>
      <c r="H195" s="1">
        <v>6229152.5800000001</v>
      </c>
    </row>
    <row r="196" spans="1:8" ht="66.75" hidden="1" customHeight="1" x14ac:dyDescent="0.25">
      <c r="A196" s="4"/>
      <c r="B196" s="33">
        <v>143</v>
      </c>
      <c r="C196" s="14"/>
      <c r="D196" s="17"/>
      <c r="E196" s="16"/>
      <c r="H196" s="77" t="e">
        <f>#REF!</f>
        <v>#REF!</v>
      </c>
    </row>
    <row r="197" spans="1:8" ht="72.75" hidden="1" customHeight="1" x14ac:dyDescent="0.25">
      <c r="A197" s="4"/>
      <c r="B197" s="33">
        <v>144</v>
      </c>
      <c r="C197" s="14"/>
      <c r="D197" s="17"/>
      <c r="E197" s="16"/>
      <c r="F197" s="206" t="e">
        <f>#REF!</f>
        <v>#REF!</v>
      </c>
      <c r="G197" s="205"/>
    </row>
    <row r="198" spans="1:8" ht="73.5" hidden="1" customHeight="1" x14ac:dyDescent="0.25">
      <c r="A198" s="4"/>
      <c r="B198" s="33">
        <v>145</v>
      </c>
      <c r="C198" s="14"/>
      <c r="D198" s="17"/>
      <c r="E198" s="16"/>
      <c r="H198" s="77" t="e">
        <f>#REF!</f>
        <v>#REF!</v>
      </c>
    </row>
    <row r="199" spans="1:8" ht="63" hidden="1" customHeight="1" x14ac:dyDescent="0.25">
      <c r="A199" s="4"/>
      <c r="B199" s="33">
        <v>146</v>
      </c>
      <c r="C199" s="14"/>
      <c r="D199" s="17"/>
      <c r="E199" s="16"/>
      <c r="H199" s="77" t="e">
        <f>#REF!</f>
        <v>#REF!</v>
      </c>
    </row>
    <row r="200" spans="1:8" ht="68.25" hidden="1" customHeight="1" x14ac:dyDescent="0.25">
      <c r="A200" s="4"/>
      <c r="B200" s="33">
        <v>147</v>
      </c>
      <c r="C200" s="14"/>
      <c r="D200" s="17"/>
      <c r="E200" s="16"/>
      <c r="F200" s="206" t="e">
        <f>#REF!</f>
        <v>#REF!</v>
      </c>
      <c r="G200" s="205"/>
    </row>
    <row r="201" spans="1:8" ht="65.25" hidden="1" customHeight="1" x14ac:dyDescent="0.25">
      <c r="A201" s="4"/>
      <c r="B201" s="33">
        <v>148</v>
      </c>
      <c r="C201" s="14"/>
      <c r="D201" s="17"/>
      <c r="E201" s="16"/>
      <c r="F201" s="206" t="e">
        <f>#REF!</f>
        <v>#REF!</v>
      </c>
      <c r="G201" s="205"/>
    </row>
    <row r="202" spans="1:8" ht="67.150000000000006" hidden="1" customHeight="1" x14ac:dyDescent="0.25">
      <c r="A202" s="4"/>
      <c r="B202" s="33">
        <v>149</v>
      </c>
      <c r="C202" s="14"/>
      <c r="D202" s="17"/>
      <c r="E202" s="16"/>
      <c r="F202" s="206" t="e">
        <f>#REF!</f>
        <v>#REF!</v>
      </c>
      <c r="G202" s="205"/>
    </row>
    <row r="203" spans="1:8" ht="88.5" hidden="1" customHeight="1" x14ac:dyDescent="0.25">
      <c r="A203" s="4"/>
      <c r="B203" s="33">
        <v>150</v>
      </c>
      <c r="C203" s="14"/>
      <c r="D203" s="17"/>
      <c r="E203" s="16"/>
      <c r="H203" s="77" t="e">
        <f>#REF!</f>
        <v>#REF!</v>
      </c>
    </row>
    <row r="204" spans="1:8" ht="70.5" hidden="1" customHeight="1" x14ac:dyDescent="0.25">
      <c r="A204" s="4"/>
      <c r="B204" s="33">
        <v>151</v>
      </c>
      <c r="C204" s="14"/>
      <c r="D204" s="17"/>
      <c r="E204" s="16"/>
      <c r="H204" s="77" t="e">
        <f>#REF!</f>
        <v>#REF!</v>
      </c>
    </row>
    <row r="205" spans="1:8" ht="87.75" hidden="1" customHeight="1" x14ac:dyDescent="0.25">
      <c r="A205" s="4"/>
      <c r="B205" s="33">
        <v>152</v>
      </c>
      <c r="C205" s="14"/>
      <c r="D205" s="17"/>
      <c r="E205" s="16"/>
      <c r="F205" s="206" t="e">
        <f>#REF!</f>
        <v>#REF!</v>
      </c>
      <c r="G205" s="205"/>
    </row>
    <row r="206" spans="1:8" ht="88.5" hidden="1" customHeight="1" x14ac:dyDescent="0.25">
      <c r="A206" s="4"/>
      <c r="B206" s="33">
        <v>153</v>
      </c>
      <c r="C206" s="14"/>
      <c r="D206" s="17"/>
      <c r="E206" s="16"/>
      <c r="F206" s="206" t="e">
        <f>#REF!</f>
        <v>#REF!</v>
      </c>
      <c r="G206" s="205"/>
    </row>
    <row r="207" spans="1:8" ht="68.25" hidden="1" customHeight="1" x14ac:dyDescent="0.25">
      <c r="A207" s="4"/>
      <c r="B207" s="33">
        <v>154</v>
      </c>
      <c r="C207" s="14"/>
      <c r="D207" s="17"/>
      <c r="E207" s="16"/>
      <c r="F207" s="206" t="e">
        <f>#REF!</f>
        <v>#REF!</v>
      </c>
      <c r="G207" s="205"/>
    </row>
    <row r="208" spans="1:8" ht="66.75" hidden="1" customHeight="1" x14ac:dyDescent="0.25">
      <c r="A208" s="4"/>
      <c r="B208" s="33">
        <v>155</v>
      </c>
      <c r="C208" s="14"/>
      <c r="D208" s="17"/>
      <c r="E208" s="16"/>
      <c r="H208" s="77" t="e">
        <f>#REF!</f>
        <v>#REF!</v>
      </c>
    </row>
    <row r="209" spans="1:8" s="32" customFormat="1" ht="27" hidden="1" customHeight="1" x14ac:dyDescent="0.25">
      <c r="A209" s="207" t="s">
        <v>2</v>
      </c>
      <c r="B209" s="207"/>
      <c r="C209" s="208"/>
      <c r="D209" s="100"/>
      <c r="E209" s="101">
        <f>SUM(E194:E208)</f>
        <v>0</v>
      </c>
    </row>
    <row r="210" spans="1:8" s="49" customFormat="1" ht="27.75" hidden="1" customHeight="1" x14ac:dyDescent="0.25">
      <c r="A210" s="52"/>
      <c r="B210" s="195" t="s">
        <v>168</v>
      </c>
      <c r="C210" s="193"/>
      <c r="D210" s="193"/>
      <c r="E210" s="193"/>
    </row>
    <row r="211" spans="1:8" ht="44.25" hidden="1" customHeight="1" x14ac:dyDescent="0.25">
      <c r="A211" s="36"/>
      <c r="B211" s="33">
        <v>156</v>
      </c>
      <c r="C211" s="55"/>
      <c r="D211" s="56"/>
      <c r="E211" s="16"/>
      <c r="H211" s="77" t="e">
        <f>#REF!</f>
        <v>#REF!</v>
      </c>
    </row>
    <row r="212" spans="1:8" ht="28.5" hidden="1" customHeight="1" x14ac:dyDescent="0.25">
      <c r="A212" s="36"/>
      <c r="B212" s="33">
        <v>157</v>
      </c>
      <c r="C212" s="55"/>
      <c r="D212" s="56"/>
      <c r="E212" s="16"/>
      <c r="H212" s="77">
        <f>E212</f>
        <v>0</v>
      </c>
    </row>
    <row r="213" spans="1:8" ht="33.75" hidden="1" customHeight="1" x14ac:dyDescent="0.25">
      <c r="A213" s="36"/>
      <c r="B213" s="33">
        <v>158</v>
      </c>
      <c r="C213" s="55"/>
      <c r="D213" s="56"/>
      <c r="E213" s="16"/>
      <c r="F213" s="206" t="e">
        <f>#REF!</f>
        <v>#REF!</v>
      </c>
      <c r="G213" s="205"/>
    </row>
    <row r="214" spans="1:8" ht="29.45" hidden="1" customHeight="1" x14ac:dyDescent="0.25">
      <c r="A214" s="36"/>
      <c r="B214" s="33">
        <v>159</v>
      </c>
      <c r="C214" s="55"/>
      <c r="D214" s="56"/>
      <c r="E214" s="16"/>
      <c r="H214" s="77" t="e">
        <f>#REF!</f>
        <v>#REF!</v>
      </c>
    </row>
    <row r="215" spans="1:8" ht="28.9" hidden="1" customHeight="1" x14ac:dyDescent="0.25">
      <c r="A215" s="36"/>
      <c r="B215" s="177" t="s">
        <v>2</v>
      </c>
      <c r="C215" s="178"/>
      <c r="D215" s="35"/>
      <c r="E215" s="26">
        <f>SUM(E211:E214)</f>
        <v>0</v>
      </c>
    </row>
    <row r="216" spans="1:8" s="32" customFormat="1" ht="25.15" customHeight="1" x14ac:dyDescent="0.25">
      <c r="A216" s="36"/>
      <c r="B216" s="229"/>
      <c r="C216" s="230" t="s">
        <v>8</v>
      </c>
      <c r="D216" s="231">
        <f>D10+D11+D12+D14+D15+D18+D19+D20+D21+D22+D23+D26+D27+D28+D29+D32+D33+D34+D35+D38+D39+D40+D41+D42+D43+D44+D45+D46+D47+D48+D49+D50+D51+D97+D99+D100+D102</f>
        <v>34.89</v>
      </c>
      <c r="E216" s="232">
        <f>E10+E11+E12+E14+E15+E18+E19+E20+E21+E22+E23+E26+E27+E28+E29+E32+E33+E34+E35+E38+E39+E40+E41+E42+E43+E44+E45+E46+E47+E48+E49+E50+E51+E97+E99+E100+E102</f>
        <v>464322790.74000001</v>
      </c>
      <c r="F216" s="204" t="e">
        <f>F18+F26+F28+F29+F32+F33+F34+F35+#REF!+#REF!+#REF!+F38+F49+F50+#REF!+#REF!+#REF!+F124+F125+F126+F127+F128+F129+F130+F131+F132+F135+F136+F137+F138+F146+F147+F148+F149+F150+F151+F154+F155+F156+F157+F158+F159+F160+F161+F162+F163+F164+F165+F166+F167+F168+F169+F170+F171+F172+F173+F174+F175+F176+F177+F178+F179+F180+F181+F182+F183+F184+F185+F188+F189+F190+F191+F195+F197+F200+F201+F202+F205+F206+F207+F213+F58</f>
        <v>#REF!</v>
      </c>
      <c r="G216" s="204"/>
      <c r="H216" s="31" t="e">
        <f>H10+H11+H12+#REF!+#REF!+#REF!+#REF!+H27+#REF!+H39+H51+H55+H56+H57+H58+H59+H60+H63+H64+H65+H66+H67+H68+H69+H70+H71+H72+H73+H76+H77+H78+H79+H80+H81+H82+H83+H84+H85+H86+H87+H88+H89+H90+H91+H92+H97+H99+H100+#REF!+#REF!+#REF!+H106+H107+H109+H110+H112+H113+H117+H118+H119+H120+H121+H141+H142+H143+H144+H145+H194+H195+H196+H198+H199+H203+H204+H208+H211+H212+H214</f>
        <v>#REF!</v>
      </c>
    </row>
    <row r="218" spans="1:8" x14ac:dyDescent="0.25">
      <c r="E218" s="77"/>
    </row>
    <row r="219" spans="1:8" x14ac:dyDescent="0.25">
      <c r="E219" s="77"/>
    </row>
  </sheetData>
  <mergeCells count="125">
    <mergeCell ref="B1:E1"/>
    <mergeCell ref="B3:B5"/>
    <mergeCell ref="C3:C5"/>
    <mergeCell ref="D3:D5"/>
    <mergeCell ref="E3:E5"/>
    <mergeCell ref="A9:E9"/>
    <mergeCell ref="F10:G10"/>
    <mergeCell ref="F18:G18"/>
    <mergeCell ref="A24:C24"/>
    <mergeCell ref="A25:E25"/>
    <mergeCell ref="F26:G26"/>
    <mergeCell ref="H10:I10"/>
    <mergeCell ref="H11:I11"/>
    <mergeCell ref="H12:I12"/>
    <mergeCell ref="B16:C16"/>
    <mergeCell ref="A17:E17"/>
    <mergeCell ref="A36:C36"/>
    <mergeCell ref="B37:E37"/>
    <mergeCell ref="F38:G38"/>
    <mergeCell ref="F49:G49"/>
    <mergeCell ref="F50:G50"/>
    <mergeCell ref="H27:I27"/>
    <mergeCell ref="F28:G28"/>
    <mergeCell ref="F29:G29"/>
    <mergeCell ref="A30:C30"/>
    <mergeCell ref="A31:E31"/>
    <mergeCell ref="F32:G32"/>
    <mergeCell ref="F33:G33"/>
    <mergeCell ref="F34:G34"/>
    <mergeCell ref="F35:G35"/>
    <mergeCell ref="A75:E75"/>
    <mergeCell ref="A94:C94"/>
    <mergeCell ref="A95:E95"/>
    <mergeCell ref="C96:E96"/>
    <mergeCell ref="C98:E98"/>
    <mergeCell ref="A103:C103"/>
    <mergeCell ref="A52:C52"/>
    <mergeCell ref="A54:E54"/>
    <mergeCell ref="F58:G58"/>
    <mergeCell ref="B61:C61"/>
    <mergeCell ref="B62:E62"/>
    <mergeCell ref="A74:C74"/>
    <mergeCell ref="B122:C122"/>
    <mergeCell ref="A123:E123"/>
    <mergeCell ref="F124:G124"/>
    <mergeCell ref="F125:G125"/>
    <mergeCell ref="F126:G126"/>
    <mergeCell ref="F127:G127"/>
    <mergeCell ref="A104:E104"/>
    <mergeCell ref="A114:C114"/>
    <mergeCell ref="A116:E116"/>
    <mergeCell ref="A134:E134"/>
    <mergeCell ref="F135:G135"/>
    <mergeCell ref="F136:G136"/>
    <mergeCell ref="F137:G137"/>
    <mergeCell ref="F138:G138"/>
    <mergeCell ref="B139:C139"/>
    <mergeCell ref="F128:G128"/>
    <mergeCell ref="F129:G129"/>
    <mergeCell ref="F130:G130"/>
    <mergeCell ref="F131:G131"/>
    <mergeCell ref="F132:G132"/>
    <mergeCell ref="B133:C133"/>
    <mergeCell ref="F151:G151"/>
    <mergeCell ref="B152:C152"/>
    <mergeCell ref="B153:E153"/>
    <mergeCell ref="F154:G154"/>
    <mergeCell ref="F155:G155"/>
    <mergeCell ref="F156:G156"/>
    <mergeCell ref="A140:E140"/>
    <mergeCell ref="F146:G146"/>
    <mergeCell ref="F147:G147"/>
    <mergeCell ref="F148:G148"/>
    <mergeCell ref="F149:G149"/>
    <mergeCell ref="F150:G150"/>
    <mergeCell ref="F163:G163"/>
    <mergeCell ref="F164:G164"/>
    <mergeCell ref="F165:G165"/>
    <mergeCell ref="F166:G166"/>
    <mergeCell ref="F167:G167"/>
    <mergeCell ref="F168:G168"/>
    <mergeCell ref="F157:G157"/>
    <mergeCell ref="F158:G158"/>
    <mergeCell ref="F159:G159"/>
    <mergeCell ref="F160:G160"/>
    <mergeCell ref="F161:G161"/>
    <mergeCell ref="F162:G162"/>
    <mergeCell ref="F175:G175"/>
    <mergeCell ref="F176:G176"/>
    <mergeCell ref="F177:G177"/>
    <mergeCell ref="F178:G178"/>
    <mergeCell ref="F179:G179"/>
    <mergeCell ref="F180:G180"/>
    <mergeCell ref="F169:G169"/>
    <mergeCell ref="F170:G170"/>
    <mergeCell ref="F171:G171"/>
    <mergeCell ref="F172:G172"/>
    <mergeCell ref="F173:G173"/>
    <mergeCell ref="F174:G174"/>
    <mergeCell ref="B187:E187"/>
    <mergeCell ref="F188:G188"/>
    <mergeCell ref="F189:G189"/>
    <mergeCell ref="F190:G190"/>
    <mergeCell ref="F191:G191"/>
    <mergeCell ref="B192:C192"/>
    <mergeCell ref="F181:G181"/>
    <mergeCell ref="F182:G182"/>
    <mergeCell ref="F183:G183"/>
    <mergeCell ref="F184:G184"/>
    <mergeCell ref="F185:G185"/>
    <mergeCell ref="B186:C186"/>
    <mergeCell ref="F205:G205"/>
    <mergeCell ref="F206:G206"/>
    <mergeCell ref="F207:G207"/>
    <mergeCell ref="A209:C209"/>
    <mergeCell ref="B210:E210"/>
    <mergeCell ref="F213:G213"/>
    <mergeCell ref="B193:E193"/>
    <mergeCell ref="F195:G195"/>
    <mergeCell ref="F197:G197"/>
    <mergeCell ref="F200:G200"/>
    <mergeCell ref="F201:G201"/>
    <mergeCell ref="F202:G202"/>
    <mergeCell ref="B215:C215"/>
    <mergeCell ref="F216:G216"/>
  </mergeCells>
  <pageMargins left="0.7" right="0.7" top="0.75" bottom="0.75" header="0.3" footer="0.3"/>
  <pageSetup paperSize="9" scale="3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1"/>
  <sheetViews>
    <sheetView topLeftCell="B160" zoomScale="40" zoomScaleNormal="40" workbookViewId="0">
      <selection activeCell="B168" sqref="B168:E168"/>
    </sheetView>
  </sheetViews>
  <sheetFormatPr defaultRowHeight="18.75" x14ac:dyDescent="0.25"/>
  <cols>
    <col min="1" max="1" width="5.85546875" style="105" hidden="1" customWidth="1"/>
    <col min="2" max="2" width="7.85546875" style="111" customWidth="1"/>
    <col min="3" max="3" width="145.140625" style="111" customWidth="1"/>
    <col min="4" max="4" width="19.85546875" style="111" customWidth="1"/>
    <col min="5" max="5" width="30.42578125" style="111" customWidth="1"/>
    <col min="6" max="234" width="9.140625" style="111"/>
    <col min="235" max="235" width="0" style="111" hidden="1" customWidth="1"/>
    <col min="236" max="236" width="7.85546875" style="111" customWidth="1"/>
    <col min="237" max="237" width="78.7109375" style="111" customWidth="1"/>
    <col min="238" max="238" width="10.85546875" style="111" customWidth="1"/>
    <col min="239" max="239" width="30.42578125" style="111" customWidth="1"/>
    <col min="240" max="240" width="30" style="111" customWidth="1"/>
    <col min="241" max="241" width="26.140625" style="111" customWidth="1"/>
    <col min="242" max="242" width="27.28515625" style="111" customWidth="1"/>
    <col min="243" max="243" width="19.85546875" style="111" customWidth="1"/>
    <col min="244" max="244" width="28.5703125" style="111" customWidth="1"/>
    <col min="245" max="245" width="23.7109375" style="111" customWidth="1"/>
    <col min="246" max="246" width="18.5703125" style="111" customWidth="1"/>
    <col min="247" max="247" width="21.140625" style="111" customWidth="1"/>
    <col min="248" max="248" width="21.5703125" style="111" customWidth="1"/>
    <col min="249" max="249" width="20.7109375" style="111" customWidth="1"/>
    <col min="250" max="250" width="41.7109375" style="111" customWidth="1"/>
    <col min="251" max="254" width="0" style="111" hidden="1" customWidth="1"/>
    <col min="255" max="255" width="2.5703125" style="111" customWidth="1"/>
    <col min="256" max="256" width="9.140625" style="111" customWidth="1"/>
    <col min="257" max="260" width="0" style="111" hidden="1" customWidth="1"/>
    <col min="261" max="490" width="9.140625" style="111"/>
    <col min="491" max="491" width="0" style="111" hidden="1" customWidth="1"/>
    <col min="492" max="492" width="7.85546875" style="111" customWidth="1"/>
    <col min="493" max="493" width="78.7109375" style="111" customWidth="1"/>
    <col min="494" max="494" width="10.85546875" style="111" customWidth="1"/>
    <col min="495" max="495" width="30.42578125" style="111" customWidth="1"/>
    <col min="496" max="496" width="30" style="111" customWidth="1"/>
    <col min="497" max="497" width="26.140625" style="111" customWidth="1"/>
    <col min="498" max="498" width="27.28515625" style="111" customWidth="1"/>
    <col min="499" max="499" width="19.85546875" style="111" customWidth="1"/>
    <col min="500" max="500" width="28.5703125" style="111" customWidth="1"/>
    <col min="501" max="501" width="23.7109375" style="111" customWidth="1"/>
    <col min="502" max="502" width="18.5703125" style="111" customWidth="1"/>
    <col min="503" max="503" width="21.140625" style="111" customWidth="1"/>
    <col min="504" max="504" width="21.5703125" style="111" customWidth="1"/>
    <col min="505" max="505" width="20.7109375" style="111" customWidth="1"/>
    <col min="506" max="506" width="41.7109375" style="111" customWidth="1"/>
    <col min="507" max="510" width="0" style="111" hidden="1" customWidth="1"/>
    <col min="511" max="511" width="2.5703125" style="111" customWidth="1"/>
    <col min="512" max="512" width="9.140625" style="111" customWidth="1"/>
    <col min="513" max="516" width="0" style="111" hidden="1" customWidth="1"/>
    <col min="517" max="746" width="9.140625" style="111"/>
    <col min="747" max="747" width="0" style="111" hidden="1" customWidth="1"/>
    <col min="748" max="748" width="7.85546875" style="111" customWidth="1"/>
    <col min="749" max="749" width="78.7109375" style="111" customWidth="1"/>
    <col min="750" max="750" width="10.85546875" style="111" customWidth="1"/>
    <col min="751" max="751" width="30.42578125" style="111" customWidth="1"/>
    <col min="752" max="752" width="30" style="111" customWidth="1"/>
    <col min="753" max="753" width="26.140625" style="111" customWidth="1"/>
    <col min="754" max="754" width="27.28515625" style="111" customWidth="1"/>
    <col min="755" max="755" width="19.85546875" style="111" customWidth="1"/>
    <col min="756" max="756" width="28.5703125" style="111" customWidth="1"/>
    <col min="757" max="757" width="23.7109375" style="111" customWidth="1"/>
    <col min="758" max="758" width="18.5703125" style="111" customWidth="1"/>
    <col min="759" max="759" width="21.140625" style="111" customWidth="1"/>
    <col min="760" max="760" width="21.5703125" style="111" customWidth="1"/>
    <col min="761" max="761" width="20.7109375" style="111" customWidth="1"/>
    <col min="762" max="762" width="41.7109375" style="111" customWidth="1"/>
    <col min="763" max="766" width="0" style="111" hidden="1" customWidth="1"/>
    <col min="767" max="767" width="2.5703125" style="111" customWidth="1"/>
    <col min="768" max="768" width="9.140625" style="111" customWidth="1"/>
    <col min="769" max="772" width="0" style="111" hidden="1" customWidth="1"/>
    <col min="773" max="1002" width="9.140625" style="111"/>
    <col min="1003" max="1003" width="0" style="111" hidden="1" customWidth="1"/>
    <col min="1004" max="1004" width="7.85546875" style="111" customWidth="1"/>
    <col min="1005" max="1005" width="78.7109375" style="111" customWidth="1"/>
    <col min="1006" max="1006" width="10.85546875" style="111" customWidth="1"/>
    <col min="1007" max="1007" width="30.42578125" style="111" customWidth="1"/>
    <col min="1008" max="1008" width="30" style="111" customWidth="1"/>
    <col min="1009" max="1009" width="26.140625" style="111" customWidth="1"/>
    <col min="1010" max="1010" width="27.28515625" style="111" customWidth="1"/>
    <col min="1011" max="1011" width="19.85546875" style="111" customWidth="1"/>
    <col min="1012" max="1012" width="28.5703125" style="111" customWidth="1"/>
    <col min="1013" max="1013" width="23.7109375" style="111" customWidth="1"/>
    <col min="1014" max="1014" width="18.5703125" style="111" customWidth="1"/>
    <col min="1015" max="1015" width="21.140625" style="111" customWidth="1"/>
    <col min="1016" max="1016" width="21.5703125" style="111" customWidth="1"/>
    <col min="1017" max="1017" width="20.7109375" style="111" customWidth="1"/>
    <col min="1018" max="1018" width="41.7109375" style="111" customWidth="1"/>
    <col min="1019" max="1022" width="0" style="111" hidden="1" customWidth="1"/>
    <col min="1023" max="1023" width="2.5703125" style="111" customWidth="1"/>
    <col min="1024" max="1024" width="9.140625" style="111" customWidth="1"/>
    <col min="1025" max="1028" width="0" style="111" hidden="1" customWidth="1"/>
    <col min="1029" max="1258" width="9.140625" style="111"/>
    <col min="1259" max="1259" width="0" style="111" hidden="1" customWidth="1"/>
    <col min="1260" max="1260" width="7.85546875" style="111" customWidth="1"/>
    <col min="1261" max="1261" width="78.7109375" style="111" customWidth="1"/>
    <col min="1262" max="1262" width="10.85546875" style="111" customWidth="1"/>
    <col min="1263" max="1263" width="30.42578125" style="111" customWidth="1"/>
    <col min="1264" max="1264" width="30" style="111" customWidth="1"/>
    <col min="1265" max="1265" width="26.140625" style="111" customWidth="1"/>
    <col min="1266" max="1266" width="27.28515625" style="111" customWidth="1"/>
    <col min="1267" max="1267" width="19.85546875" style="111" customWidth="1"/>
    <col min="1268" max="1268" width="28.5703125" style="111" customWidth="1"/>
    <col min="1269" max="1269" width="23.7109375" style="111" customWidth="1"/>
    <col min="1270" max="1270" width="18.5703125" style="111" customWidth="1"/>
    <col min="1271" max="1271" width="21.140625" style="111" customWidth="1"/>
    <col min="1272" max="1272" width="21.5703125" style="111" customWidth="1"/>
    <col min="1273" max="1273" width="20.7109375" style="111" customWidth="1"/>
    <col min="1274" max="1274" width="41.7109375" style="111" customWidth="1"/>
    <col min="1275" max="1278" width="0" style="111" hidden="1" customWidth="1"/>
    <col min="1279" max="1279" width="2.5703125" style="111" customWidth="1"/>
    <col min="1280" max="1280" width="9.140625" style="111" customWidth="1"/>
    <col min="1281" max="1284" width="0" style="111" hidden="1" customWidth="1"/>
    <col min="1285" max="1514" width="9.140625" style="111"/>
    <col min="1515" max="1515" width="0" style="111" hidden="1" customWidth="1"/>
    <col min="1516" max="1516" width="7.85546875" style="111" customWidth="1"/>
    <col min="1517" max="1517" width="78.7109375" style="111" customWidth="1"/>
    <col min="1518" max="1518" width="10.85546875" style="111" customWidth="1"/>
    <col min="1519" max="1519" width="30.42578125" style="111" customWidth="1"/>
    <col min="1520" max="1520" width="30" style="111" customWidth="1"/>
    <col min="1521" max="1521" width="26.140625" style="111" customWidth="1"/>
    <col min="1522" max="1522" width="27.28515625" style="111" customWidth="1"/>
    <col min="1523" max="1523" width="19.85546875" style="111" customWidth="1"/>
    <col min="1524" max="1524" width="28.5703125" style="111" customWidth="1"/>
    <col min="1525" max="1525" width="23.7109375" style="111" customWidth="1"/>
    <col min="1526" max="1526" width="18.5703125" style="111" customWidth="1"/>
    <col min="1527" max="1527" width="21.140625" style="111" customWidth="1"/>
    <col min="1528" max="1528" width="21.5703125" style="111" customWidth="1"/>
    <col min="1529" max="1529" width="20.7109375" style="111" customWidth="1"/>
    <col min="1530" max="1530" width="41.7109375" style="111" customWidth="1"/>
    <col min="1531" max="1534" width="0" style="111" hidden="1" customWidth="1"/>
    <col min="1535" max="1535" width="2.5703125" style="111" customWidth="1"/>
    <col min="1536" max="1536" width="9.140625" style="111" customWidth="1"/>
    <col min="1537" max="1540" width="0" style="111" hidden="1" customWidth="1"/>
    <col min="1541" max="1770" width="9.140625" style="111"/>
    <col min="1771" max="1771" width="0" style="111" hidden="1" customWidth="1"/>
    <col min="1772" max="1772" width="7.85546875" style="111" customWidth="1"/>
    <col min="1773" max="1773" width="78.7109375" style="111" customWidth="1"/>
    <col min="1774" max="1774" width="10.85546875" style="111" customWidth="1"/>
    <col min="1775" max="1775" width="30.42578125" style="111" customWidth="1"/>
    <col min="1776" max="1776" width="30" style="111" customWidth="1"/>
    <col min="1777" max="1777" width="26.140625" style="111" customWidth="1"/>
    <col min="1778" max="1778" width="27.28515625" style="111" customWidth="1"/>
    <col min="1779" max="1779" width="19.85546875" style="111" customWidth="1"/>
    <col min="1780" max="1780" width="28.5703125" style="111" customWidth="1"/>
    <col min="1781" max="1781" width="23.7109375" style="111" customWidth="1"/>
    <col min="1782" max="1782" width="18.5703125" style="111" customWidth="1"/>
    <col min="1783" max="1783" width="21.140625" style="111" customWidth="1"/>
    <col min="1784" max="1784" width="21.5703125" style="111" customWidth="1"/>
    <col min="1785" max="1785" width="20.7109375" style="111" customWidth="1"/>
    <col min="1786" max="1786" width="41.7109375" style="111" customWidth="1"/>
    <col min="1787" max="1790" width="0" style="111" hidden="1" customWidth="1"/>
    <col min="1791" max="1791" width="2.5703125" style="111" customWidth="1"/>
    <col min="1792" max="1792" width="9.140625" style="111" customWidth="1"/>
    <col min="1793" max="1796" width="0" style="111" hidden="1" customWidth="1"/>
    <col min="1797" max="2026" width="9.140625" style="111"/>
    <col min="2027" max="2027" width="0" style="111" hidden="1" customWidth="1"/>
    <col min="2028" max="2028" width="7.85546875" style="111" customWidth="1"/>
    <col min="2029" max="2029" width="78.7109375" style="111" customWidth="1"/>
    <col min="2030" max="2030" width="10.85546875" style="111" customWidth="1"/>
    <col min="2031" max="2031" width="30.42578125" style="111" customWidth="1"/>
    <col min="2032" max="2032" width="30" style="111" customWidth="1"/>
    <col min="2033" max="2033" width="26.140625" style="111" customWidth="1"/>
    <col min="2034" max="2034" width="27.28515625" style="111" customWidth="1"/>
    <col min="2035" max="2035" width="19.85546875" style="111" customWidth="1"/>
    <col min="2036" max="2036" width="28.5703125" style="111" customWidth="1"/>
    <col min="2037" max="2037" width="23.7109375" style="111" customWidth="1"/>
    <col min="2038" max="2038" width="18.5703125" style="111" customWidth="1"/>
    <col min="2039" max="2039" width="21.140625" style="111" customWidth="1"/>
    <col min="2040" max="2040" width="21.5703125" style="111" customWidth="1"/>
    <col min="2041" max="2041" width="20.7109375" style="111" customWidth="1"/>
    <col min="2042" max="2042" width="41.7109375" style="111" customWidth="1"/>
    <col min="2043" max="2046" width="0" style="111" hidden="1" customWidth="1"/>
    <col min="2047" max="2047" width="2.5703125" style="111" customWidth="1"/>
    <col min="2048" max="2048" width="9.140625" style="111" customWidth="1"/>
    <col min="2049" max="2052" width="0" style="111" hidden="1" customWidth="1"/>
    <col min="2053" max="2282" width="9.140625" style="111"/>
    <col min="2283" max="2283" width="0" style="111" hidden="1" customWidth="1"/>
    <col min="2284" max="2284" width="7.85546875" style="111" customWidth="1"/>
    <col min="2285" max="2285" width="78.7109375" style="111" customWidth="1"/>
    <col min="2286" max="2286" width="10.85546875" style="111" customWidth="1"/>
    <col min="2287" max="2287" width="30.42578125" style="111" customWidth="1"/>
    <col min="2288" max="2288" width="30" style="111" customWidth="1"/>
    <col min="2289" max="2289" width="26.140625" style="111" customWidth="1"/>
    <col min="2290" max="2290" width="27.28515625" style="111" customWidth="1"/>
    <col min="2291" max="2291" width="19.85546875" style="111" customWidth="1"/>
    <col min="2292" max="2292" width="28.5703125" style="111" customWidth="1"/>
    <col min="2293" max="2293" width="23.7109375" style="111" customWidth="1"/>
    <col min="2294" max="2294" width="18.5703125" style="111" customWidth="1"/>
    <col min="2295" max="2295" width="21.140625" style="111" customWidth="1"/>
    <col min="2296" max="2296" width="21.5703125" style="111" customWidth="1"/>
    <col min="2297" max="2297" width="20.7109375" style="111" customWidth="1"/>
    <col min="2298" max="2298" width="41.7109375" style="111" customWidth="1"/>
    <col min="2299" max="2302" width="0" style="111" hidden="1" customWidth="1"/>
    <col min="2303" max="2303" width="2.5703125" style="111" customWidth="1"/>
    <col min="2304" max="2304" width="9.140625" style="111" customWidth="1"/>
    <col min="2305" max="2308" width="0" style="111" hidden="1" customWidth="1"/>
    <col min="2309" max="2538" width="9.140625" style="111"/>
    <col min="2539" max="2539" width="0" style="111" hidden="1" customWidth="1"/>
    <col min="2540" max="2540" width="7.85546875" style="111" customWidth="1"/>
    <col min="2541" max="2541" width="78.7109375" style="111" customWidth="1"/>
    <col min="2542" max="2542" width="10.85546875" style="111" customWidth="1"/>
    <col min="2543" max="2543" width="30.42578125" style="111" customWidth="1"/>
    <col min="2544" max="2544" width="30" style="111" customWidth="1"/>
    <col min="2545" max="2545" width="26.140625" style="111" customWidth="1"/>
    <col min="2546" max="2546" width="27.28515625" style="111" customWidth="1"/>
    <col min="2547" max="2547" width="19.85546875" style="111" customWidth="1"/>
    <col min="2548" max="2548" width="28.5703125" style="111" customWidth="1"/>
    <col min="2549" max="2549" width="23.7109375" style="111" customWidth="1"/>
    <col min="2550" max="2550" width="18.5703125" style="111" customWidth="1"/>
    <col min="2551" max="2551" width="21.140625" style="111" customWidth="1"/>
    <col min="2552" max="2552" width="21.5703125" style="111" customWidth="1"/>
    <col min="2553" max="2553" width="20.7109375" style="111" customWidth="1"/>
    <col min="2554" max="2554" width="41.7109375" style="111" customWidth="1"/>
    <col min="2555" max="2558" width="0" style="111" hidden="1" customWidth="1"/>
    <col min="2559" max="2559" width="2.5703125" style="111" customWidth="1"/>
    <col min="2560" max="2560" width="9.140625" style="111" customWidth="1"/>
    <col min="2561" max="2564" width="0" style="111" hidden="1" customWidth="1"/>
    <col min="2565" max="2794" width="9.140625" style="111"/>
    <col min="2795" max="2795" width="0" style="111" hidden="1" customWidth="1"/>
    <col min="2796" max="2796" width="7.85546875" style="111" customWidth="1"/>
    <col min="2797" max="2797" width="78.7109375" style="111" customWidth="1"/>
    <col min="2798" max="2798" width="10.85546875" style="111" customWidth="1"/>
    <col min="2799" max="2799" width="30.42578125" style="111" customWidth="1"/>
    <col min="2800" max="2800" width="30" style="111" customWidth="1"/>
    <col min="2801" max="2801" width="26.140625" style="111" customWidth="1"/>
    <col min="2802" max="2802" width="27.28515625" style="111" customWidth="1"/>
    <col min="2803" max="2803" width="19.85546875" style="111" customWidth="1"/>
    <col min="2804" max="2804" width="28.5703125" style="111" customWidth="1"/>
    <col min="2805" max="2805" width="23.7109375" style="111" customWidth="1"/>
    <col min="2806" max="2806" width="18.5703125" style="111" customWidth="1"/>
    <col min="2807" max="2807" width="21.140625" style="111" customWidth="1"/>
    <col min="2808" max="2808" width="21.5703125" style="111" customWidth="1"/>
    <col min="2809" max="2809" width="20.7109375" style="111" customWidth="1"/>
    <col min="2810" max="2810" width="41.7109375" style="111" customWidth="1"/>
    <col min="2811" max="2814" width="0" style="111" hidden="1" customWidth="1"/>
    <col min="2815" max="2815" width="2.5703125" style="111" customWidth="1"/>
    <col min="2816" max="2816" width="9.140625" style="111" customWidth="1"/>
    <col min="2817" max="2820" width="0" style="111" hidden="1" customWidth="1"/>
    <col min="2821" max="3050" width="9.140625" style="111"/>
    <col min="3051" max="3051" width="0" style="111" hidden="1" customWidth="1"/>
    <col min="3052" max="3052" width="7.85546875" style="111" customWidth="1"/>
    <col min="3053" max="3053" width="78.7109375" style="111" customWidth="1"/>
    <col min="3054" max="3054" width="10.85546875" style="111" customWidth="1"/>
    <col min="3055" max="3055" width="30.42578125" style="111" customWidth="1"/>
    <col min="3056" max="3056" width="30" style="111" customWidth="1"/>
    <col min="3057" max="3057" width="26.140625" style="111" customWidth="1"/>
    <col min="3058" max="3058" width="27.28515625" style="111" customWidth="1"/>
    <col min="3059" max="3059" width="19.85546875" style="111" customWidth="1"/>
    <col min="3060" max="3060" width="28.5703125" style="111" customWidth="1"/>
    <col min="3061" max="3061" width="23.7109375" style="111" customWidth="1"/>
    <col min="3062" max="3062" width="18.5703125" style="111" customWidth="1"/>
    <col min="3063" max="3063" width="21.140625" style="111" customWidth="1"/>
    <col min="3064" max="3064" width="21.5703125" style="111" customWidth="1"/>
    <col min="3065" max="3065" width="20.7109375" style="111" customWidth="1"/>
    <col min="3066" max="3066" width="41.7109375" style="111" customWidth="1"/>
    <col min="3067" max="3070" width="0" style="111" hidden="1" customWidth="1"/>
    <col min="3071" max="3071" width="2.5703125" style="111" customWidth="1"/>
    <col min="3072" max="3072" width="9.140625" style="111" customWidth="1"/>
    <col min="3073" max="3076" width="0" style="111" hidden="1" customWidth="1"/>
    <col min="3077" max="3306" width="9.140625" style="111"/>
    <col min="3307" max="3307" width="0" style="111" hidden="1" customWidth="1"/>
    <col min="3308" max="3308" width="7.85546875" style="111" customWidth="1"/>
    <col min="3309" max="3309" width="78.7109375" style="111" customWidth="1"/>
    <col min="3310" max="3310" width="10.85546875" style="111" customWidth="1"/>
    <col min="3311" max="3311" width="30.42578125" style="111" customWidth="1"/>
    <col min="3312" max="3312" width="30" style="111" customWidth="1"/>
    <col min="3313" max="3313" width="26.140625" style="111" customWidth="1"/>
    <col min="3314" max="3314" width="27.28515625" style="111" customWidth="1"/>
    <col min="3315" max="3315" width="19.85546875" style="111" customWidth="1"/>
    <col min="3316" max="3316" width="28.5703125" style="111" customWidth="1"/>
    <col min="3317" max="3317" width="23.7109375" style="111" customWidth="1"/>
    <col min="3318" max="3318" width="18.5703125" style="111" customWidth="1"/>
    <col min="3319" max="3319" width="21.140625" style="111" customWidth="1"/>
    <col min="3320" max="3320" width="21.5703125" style="111" customWidth="1"/>
    <col min="3321" max="3321" width="20.7109375" style="111" customWidth="1"/>
    <col min="3322" max="3322" width="41.7109375" style="111" customWidth="1"/>
    <col min="3323" max="3326" width="0" style="111" hidden="1" customWidth="1"/>
    <col min="3327" max="3327" width="2.5703125" style="111" customWidth="1"/>
    <col min="3328" max="3328" width="9.140625" style="111" customWidth="1"/>
    <col min="3329" max="3332" width="0" style="111" hidden="1" customWidth="1"/>
    <col min="3333" max="3562" width="9.140625" style="111"/>
    <col min="3563" max="3563" width="0" style="111" hidden="1" customWidth="1"/>
    <col min="3564" max="3564" width="7.85546875" style="111" customWidth="1"/>
    <col min="3565" max="3565" width="78.7109375" style="111" customWidth="1"/>
    <col min="3566" max="3566" width="10.85546875" style="111" customWidth="1"/>
    <col min="3567" max="3567" width="30.42578125" style="111" customWidth="1"/>
    <col min="3568" max="3568" width="30" style="111" customWidth="1"/>
    <col min="3569" max="3569" width="26.140625" style="111" customWidth="1"/>
    <col min="3570" max="3570" width="27.28515625" style="111" customWidth="1"/>
    <col min="3571" max="3571" width="19.85546875" style="111" customWidth="1"/>
    <col min="3572" max="3572" width="28.5703125" style="111" customWidth="1"/>
    <col min="3573" max="3573" width="23.7109375" style="111" customWidth="1"/>
    <col min="3574" max="3574" width="18.5703125" style="111" customWidth="1"/>
    <col min="3575" max="3575" width="21.140625" style="111" customWidth="1"/>
    <col min="3576" max="3576" width="21.5703125" style="111" customWidth="1"/>
    <col min="3577" max="3577" width="20.7109375" style="111" customWidth="1"/>
    <col min="3578" max="3578" width="41.7109375" style="111" customWidth="1"/>
    <col min="3579" max="3582" width="0" style="111" hidden="1" customWidth="1"/>
    <col min="3583" max="3583" width="2.5703125" style="111" customWidth="1"/>
    <col min="3584" max="3584" width="9.140625" style="111" customWidth="1"/>
    <col min="3585" max="3588" width="0" style="111" hidden="1" customWidth="1"/>
    <col min="3589" max="3818" width="9.140625" style="111"/>
    <col min="3819" max="3819" width="0" style="111" hidden="1" customWidth="1"/>
    <col min="3820" max="3820" width="7.85546875" style="111" customWidth="1"/>
    <col min="3821" max="3821" width="78.7109375" style="111" customWidth="1"/>
    <col min="3822" max="3822" width="10.85546875" style="111" customWidth="1"/>
    <col min="3823" max="3823" width="30.42578125" style="111" customWidth="1"/>
    <col min="3824" max="3824" width="30" style="111" customWidth="1"/>
    <col min="3825" max="3825" width="26.140625" style="111" customWidth="1"/>
    <col min="3826" max="3826" width="27.28515625" style="111" customWidth="1"/>
    <col min="3827" max="3827" width="19.85546875" style="111" customWidth="1"/>
    <col min="3828" max="3828" width="28.5703125" style="111" customWidth="1"/>
    <col min="3829" max="3829" width="23.7109375" style="111" customWidth="1"/>
    <col min="3830" max="3830" width="18.5703125" style="111" customWidth="1"/>
    <col min="3831" max="3831" width="21.140625" style="111" customWidth="1"/>
    <col min="3832" max="3832" width="21.5703125" style="111" customWidth="1"/>
    <col min="3833" max="3833" width="20.7109375" style="111" customWidth="1"/>
    <col min="3834" max="3834" width="41.7109375" style="111" customWidth="1"/>
    <col min="3835" max="3838" width="0" style="111" hidden="1" customWidth="1"/>
    <col min="3839" max="3839" width="2.5703125" style="111" customWidth="1"/>
    <col min="3840" max="3840" width="9.140625" style="111" customWidth="1"/>
    <col min="3841" max="3844" width="0" style="111" hidden="1" customWidth="1"/>
    <col min="3845" max="4074" width="9.140625" style="111"/>
    <col min="4075" max="4075" width="0" style="111" hidden="1" customWidth="1"/>
    <col min="4076" max="4076" width="7.85546875" style="111" customWidth="1"/>
    <col min="4077" max="4077" width="78.7109375" style="111" customWidth="1"/>
    <col min="4078" max="4078" width="10.85546875" style="111" customWidth="1"/>
    <col min="4079" max="4079" width="30.42578125" style="111" customWidth="1"/>
    <col min="4080" max="4080" width="30" style="111" customWidth="1"/>
    <col min="4081" max="4081" width="26.140625" style="111" customWidth="1"/>
    <col min="4082" max="4082" width="27.28515625" style="111" customWidth="1"/>
    <col min="4083" max="4083" width="19.85546875" style="111" customWidth="1"/>
    <col min="4084" max="4084" width="28.5703125" style="111" customWidth="1"/>
    <col min="4085" max="4085" width="23.7109375" style="111" customWidth="1"/>
    <col min="4086" max="4086" width="18.5703125" style="111" customWidth="1"/>
    <col min="4087" max="4087" width="21.140625" style="111" customWidth="1"/>
    <col min="4088" max="4088" width="21.5703125" style="111" customWidth="1"/>
    <col min="4089" max="4089" width="20.7109375" style="111" customWidth="1"/>
    <col min="4090" max="4090" width="41.7109375" style="111" customWidth="1"/>
    <col min="4091" max="4094" width="0" style="111" hidden="1" customWidth="1"/>
    <col min="4095" max="4095" width="2.5703125" style="111" customWidth="1"/>
    <col min="4096" max="4096" width="9.140625" style="111" customWidth="1"/>
    <col min="4097" max="4100" width="0" style="111" hidden="1" customWidth="1"/>
    <col min="4101" max="4330" width="9.140625" style="111"/>
    <col min="4331" max="4331" width="0" style="111" hidden="1" customWidth="1"/>
    <col min="4332" max="4332" width="7.85546875" style="111" customWidth="1"/>
    <col min="4333" max="4333" width="78.7109375" style="111" customWidth="1"/>
    <col min="4334" max="4334" width="10.85546875" style="111" customWidth="1"/>
    <col min="4335" max="4335" width="30.42578125" style="111" customWidth="1"/>
    <col min="4336" max="4336" width="30" style="111" customWidth="1"/>
    <col min="4337" max="4337" width="26.140625" style="111" customWidth="1"/>
    <col min="4338" max="4338" width="27.28515625" style="111" customWidth="1"/>
    <col min="4339" max="4339" width="19.85546875" style="111" customWidth="1"/>
    <col min="4340" max="4340" width="28.5703125" style="111" customWidth="1"/>
    <col min="4341" max="4341" width="23.7109375" style="111" customWidth="1"/>
    <col min="4342" max="4342" width="18.5703125" style="111" customWidth="1"/>
    <col min="4343" max="4343" width="21.140625" style="111" customWidth="1"/>
    <col min="4344" max="4344" width="21.5703125" style="111" customWidth="1"/>
    <col min="4345" max="4345" width="20.7109375" style="111" customWidth="1"/>
    <col min="4346" max="4346" width="41.7109375" style="111" customWidth="1"/>
    <col min="4347" max="4350" width="0" style="111" hidden="1" customWidth="1"/>
    <col min="4351" max="4351" width="2.5703125" style="111" customWidth="1"/>
    <col min="4352" max="4352" width="9.140625" style="111" customWidth="1"/>
    <col min="4353" max="4356" width="0" style="111" hidden="1" customWidth="1"/>
    <col min="4357" max="4586" width="9.140625" style="111"/>
    <col min="4587" max="4587" width="0" style="111" hidden="1" customWidth="1"/>
    <col min="4588" max="4588" width="7.85546875" style="111" customWidth="1"/>
    <col min="4589" max="4589" width="78.7109375" style="111" customWidth="1"/>
    <col min="4590" max="4590" width="10.85546875" style="111" customWidth="1"/>
    <col min="4591" max="4591" width="30.42578125" style="111" customWidth="1"/>
    <col min="4592" max="4592" width="30" style="111" customWidth="1"/>
    <col min="4593" max="4593" width="26.140625" style="111" customWidth="1"/>
    <col min="4594" max="4594" width="27.28515625" style="111" customWidth="1"/>
    <col min="4595" max="4595" width="19.85546875" style="111" customWidth="1"/>
    <col min="4596" max="4596" width="28.5703125" style="111" customWidth="1"/>
    <col min="4597" max="4597" width="23.7109375" style="111" customWidth="1"/>
    <col min="4598" max="4598" width="18.5703125" style="111" customWidth="1"/>
    <col min="4599" max="4599" width="21.140625" style="111" customWidth="1"/>
    <col min="4600" max="4600" width="21.5703125" style="111" customWidth="1"/>
    <col min="4601" max="4601" width="20.7109375" style="111" customWidth="1"/>
    <col min="4602" max="4602" width="41.7109375" style="111" customWidth="1"/>
    <col min="4603" max="4606" width="0" style="111" hidden="1" customWidth="1"/>
    <col min="4607" max="4607" width="2.5703125" style="111" customWidth="1"/>
    <col min="4608" max="4608" width="9.140625" style="111" customWidth="1"/>
    <col min="4609" max="4612" width="0" style="111" hidden="1" customWidth="1"/>
    <col min="4613" max="4842" width="9.140625" style="111"/>
    <col min="4843" max="4843" width="0" style="111" hidden="1" customWidth="1"/>
    <col min="4844" max="4844" width="7.85546875" style="111" customWidth="1"/>
    <col min="4845" max="4845" width="78.7109375" style="111" customWidth="1"/>
    <col min="4846" max="4846" width="10.85546875" style="111" customWidth="1"/>
    <col min="4847" max="4847" width="30.42578125" style="111" customWidth="1"/>
    <col min="4848" max="4848" width="30" style="111" customWidth="1"/>
    <col min="4849" max="4849" width="26.140625" style="111" customWidth="1"/>
    <col min="4850" max="4850" width="27.28515625" style="111" customWidth="1"/>
    <col min="4851" max="4851" width="19.85546875" style="111" customWidth="1"/>
    <col min="4852" max="4852" width="28.5703125" style="111" customWidth="1"/>
    <col min="4853" max="4853" width="23.7109375" style="111" customWidth="1"/>
    <col min="4854" max="4854" width="18.5703125" style="111" customWidth="1"/>
    <col min="4855" max="4855" width="21.140625" style="111" customWidth="1"/>
    <col min="4856" max="4856" width="21.5703125" style="111" customWidth="1"/>
    <col min="4857" max="4857" width="20.7109375" style="111" customWidth="1"/>
    <col min="4858" max="4858" width="41.7109375" style="111" customWidth="1"/>
    <col min="4859" max="4862" width="0" style="111" hidden="1" customWidth="1"/>
    <col min="4863" max="4863" width="2.5703125" style="111" customWidth="1"/>
    <col min="4864" max="4864" width="9.140625" style="111" customWidth="1"/>
    <col min="4865" max="4868" width="0" style="111" hidden="1" customWidth="1"/>
    <col min="4869" max="5098" width="9.140625" style="111"/>
    <col min="5099" max="5099" width="0" style="111" hidden="1" customWidth="1"/>
    <col min="5100" max="5100" width="7.85546875" style="111" customWidth="1"/>
    <col min="5101" max="5101" width="78.7109375" style="111" customWidth="1"/>
    <col min="5102" max="5102" width="10.85546875" style="111" customWidth="1"/>
    <col min="5103" max="5103" width="30.42578125" style="111" customWidth="1"/>
    <col min="5104" max="5104" width="30" style="111" customWidth="1"/>
    <col min="5105" max="5105" width="26.140625" style="111" customWidth="1"/>
    <col min="5106" max="5106" width="27.28515625" style="111" customWidth="1"/>
    <col min="5107" max="5107" width="19.85546875" style="111" customWidth="1"/>
    <col min="5108" max="5108" width="28.5703125" style="111" customWidth="1"/>
    <col min="5109" max="5109" width="23.7109375" style="111" customWidth="1"/>
    <col min="5110" max="5110" width="18.5703125" style="111" customWidth="1"/>
    <col min="5111" max="5111" width="21.140625" style="111" customWidth="1"/>
    <col min="5112" max="5112" width="21.5703125" style="111" customWidth="1"/>
    <col min="5113" max="5113" width="20.7109375" style="111" customWidth="1"/>
    <col min="5114" max="5114" width="41.7109375" style="111" customWidth="1"/>
    <col min="5115" max="5118" width="0" style="111" hidden="1" customWidth="1"/>
    <col min="5119" max="5119" width="2.5703125" style="111" customWidth="1"/>
    <col min="5120" max="5120" width="9.140625" style="111" customWidth="1"/>
    <col min="5121" max="5124" width="0" style="111" hidden="1" customWidth="1"/>
    <col min="5125" max="5354" width="9.140625" style="111"/>
    <col min="5355" max="5355" width="0" style="111" hidden="1" customWidth="1"/>
    <col min="5356" max="5356" width="7.85546875" style="111" customWidth="1"/>
    <col min="5357" max="5357" width="78.7109375" style="111" customWidth="1"/>
    <col min="5358" max="5358" width="10.85546875" style="111" customWidth="1"/>
    <col min="5359" max="5359" width="30.42578125" style="111" customWidth="1"/>
    <col min="5360" max="5360" width="30" style="111" customWidth="1"/>
    <col min="5361" max="5361" width="26.140625" style="111" customWidth="1"/>
    <col min="5362" max="5362" width="27.28515625" style="111" customWidth="1"/>
    <col min="5363" max="5363" width="19.85546875" style="111" customWidth="1"/>
    <col min="5364" max="5364" width="28.5703125" style="111" customWidth="1"/>
    <col min="5365" max="5365" width="23.7109375" style="111" customWidth="1"/>
    <col min="5366" max="5366" width="18.5703125" style="111" customWidth="1"/>
    <col min="5367" max="5367" width="21.140625" style="111" customWidth="1"/>
    <col min="5368" max="5368" width="21.5703125" style="111" customWidth="1"/>
    <col min="5369" max="5369" width="20.7109375" style="111" customWidth="1"/>
    <col min="5370" max="5370" width="41.7109375" style="111" customWidth="1"/>
    <col min="5371" max="5374" width="0" style="111" hidden="1" customWidth="1"/>
    <col min="5375" max="5375" width="2.5703125" style="111" customWidth="1"/>
    <col min="5376" max="5376" width="9.140625" style="111" customWidth="1"/>
    <col min="5377" max="5380" width="0" style="111" hidden="1" customWidth="1"/>
    <col min="5381" max="5610" width="9.140625" style="111"/>
    <col min="5611" max="5611" width="0" style="111" hidden="1" customWidth="1"/>
    <col min="5612" max="5612" width="7.85546875" style="111" customWidth="1"/>
    <col min="5613" max="5613" width="78.7109375" style="111" customWidth="1"/>
    <col min="5614" max="5614" width="10.85546875" style="111" customWidth="1"/>
    <col min="5615" max="5615" width="30.42578125" style="111" customWidth="1"/>
    <col min="5616" max="5616" width="30" style="111" customWidth="1"/>
    <col min="5617" max="5617" width="26.140625" style="111" customWidth="1"/>
    <col min="5618" max="5618" width="27.28515625" style="111" customWidth="1"/>
    <col min="5619" max="5619" width="19.85546875" style="111" customWidth="1"/>
    <col min="5620" max="5620" width="28.5703125" style="111" customWidth="1"/>
    <col min="5621" max="5621" width="23.7109375" style="111" customWidth="1"/>
    <col min="5622" max="5622" width="18.5703125" style="111" customWidth="1"/>
    <col min="5623" max="5623" width="21.140625" style="111" customWidth="1"/>
    <col min="5624" max="5624" width="21.5703125" style="111" customWidth="1"/>
    <col min="5625" max="5625" width="20.7109375" style="111" customWidth="1"/>
    <col min="5626" max="5626" width="41.7109375" style="111" customWidth="1"/>
    <col min="5627" max="5630" width="0" style="111" hidden="1" customWidth="1"/>
    <col min="5631" max="5631" width="2.5703125" style="111" customWidth="1"/>
    <col min="5632" max="5632" width="9.140625" style="111" customWidth="1"/>
    <col min="5633" max="5636" width="0" style="111" hidden="1" customWidth="1"/>
    <col min="5637" max="5866" width="9.140625" style="111"/>
    <col min="5867" max="5867" width="0" style="111" hidden="1" customWidth="1"/>
    <col min="5868" max="5868" width="7.85546875" style="111" customWidth="1"/>
    <col min="5869" max="5869" width="78.7109375" style="111" customWidth="1"/>
    <col min="5870" max="5870" width="10.85546875" style="111" customWidth="1"/>
    <col min="5871" max="5871" width="30.42578125" style="111" customWidth="1"/>
    <col min="5872" max="5872" width="30" style="111" customWidth="1"/>
    <col min="5873" max="5873" width="26.140625" style="111" customWidth="1"/>
    <col min="5874" max="5874" width="27.28515625" style="111" customWidth="1"/>
    <col min="5875" max="5875" width="19.85546875" style="111" customWidth="1"/>
    <col min="5876" max="5876" width="28.5703125" style="111" customWidth="1"/>
    <col min="5877" max="5877" width="23.7109375" style="111" customWidth="1"/>
    <col min="5878" max="5878" width="18.5703125" style="111" customWidth="1"/>
    <col min="5879" max="5879" width="21.140625" style="111" customWidth="1"/>
    <col min="5880" max="5880" width="21.5703125" style="111" customWidth="1"/>
    <col min="5881" max="5881" width="20.7109375" style="111" customWidth="1"/>
    <col min="5882" max="5882" width="41.7109375" style="111" customWidth="1"/>
    <col min="5883" max="5886" width="0" style="111" hidden="1" customWidth="1"/>
    <col min="5887" max="5887" width="2.5703125" style="111" customWidth="1"/>
    <col min="5888" max="5888" width="9.140625" style="111" customWidth="1"/>
    <col min="5889" max="5892" width="0" style="111" hidden="1" customWidth="1"/>
    <col min="5893" max="6122" width="9.140625" style="111"/>
    <col min="6123" max="6123" width="0" style="111" hidden="1" customWidth="1"/>
    <col min="6124" max="6124" width="7.85546875" style="111" customWidth="1"/>
    <col min="6125" max="6125" width="78.7109375" style="111" customWidth="1"/>
    <col min="6126" max="6126" width="10.85546875" style="111" customWidth="1"/>
    <col min="6127" max="6127" width="30.42578125" style="111" customWidth="1"/>
    <col min="6128" max="6128" width="30" style="111" customWidth="1"/>
    <col min="6129" max="6129" width="26.140625" style="111" customWidth="1"/>
    <col min="6130" max="6130" width="27.28515625" style="111" customWidth="1"/>
    <col min="6131" max="6131" width="19.85546875" style="111" customWidth="1"/>
    <col min="6132" max="6132" width="28.5703125" style="111" customWidth="1"/>
    <col min="6133" max="6133" width="23.7109375" style="111" customWidth="1"/>
    <col min="6134" max="6134" width="18.5703125" style="111" customWidth="1"/>
    <col min="6135" max="6135" width="21.140625" style="111" customWidth="1"/>
    <col min="6136" max="6136" width="21.5703125" style="111" customWidth="1"/>
    <col min="6137" max="6137" width="20.7109375" style="111" customWidth="1"/>
    <col min="6138" max="6138" width="41.7109375" style="111" customWidth="1"/>
    <col min="6139" max="6142" width="0" style="111" hidden="1" customWidth="1"/>
    <col min="6143" max="6143" width="2.5703125" style="111" customWidth="1"/>
    <col min="6144" max="6144" width="9.140625" style="111" customWidth="1"/>
    <col min="6145" max="6148" width="0" style="111" hidden="1" customWidth="1"/>
    <col min="6149" max="6378" width="9.140625" style="111"/>
    <col min="6379" max="6379" width="0" style="111" hidden="1" customWidth="1"/>
    <col min="6380" max="6380" width="7.85546875" style="111" customWidth="1"/>
    <col min="6381" max="6381" width="78.7109375" style="111" customWidth="1"/>
    <col min="6382" max="6382" width="10.85546875" style="111" customWidth="1"/>
    <col min="6383" max="6383" width="30.42578125" style="111" customWidth="1"/>
    <col min="6384" max="6384" width="30" style="111" customWidth="1"/>
    <col min="6385" max="6385" width="26.140625" style="111" customWidth="1"/>
    <col min="6386" max="6386" width="27.28515625" style="111" customWidth="1"/>
    <col min="6387" max="6387" width="19.85546875" style="111" customWidth="1"/>
    <col min="6388" max="6388" width="28.5703125" style="111" customWidth="1"/>
    <col min="6389" max="6389" width="23.7109375" style="111" customWidth="1"/>
    <col min="6390" max="6390" width="18.5703125" style="111" customWidth="1"/>
    <col min="6391" max="6391" width="21.140625" style="111" customWidth="1"/>
    <col min="6392" max="6392" width="21.5703125" style="111" customWidth="1"/>
    <col min="6393" max="6393" width="20.7109375" style="111" customWidth="1"/>
    <col min="6394" max="6394" width="41.7109375" style="111" customWidth="1"/>
    <col min="6395" max="6398" width="0" style="111" hidden="1" customWidth="1"/>
    <col min="6399" max="6399" width="2.5703125" style="111" customWidth="1"/>
    <col min="6400" max="6400" width="9.140625" style="111" customWidth="1"/>
    <col min="6401" max="6404" width="0" style="111" hidden="1" customWidth="1"/>
    <col min="6405" max="6634" width="9.140625" style="111"/>
    <col min="6635" max="6635" width="0" style="111" hidden="1" customWidth="1"/>
    <col min="6636" max="6636" width="7.85546875" style="111" customWidth="1"/>
    <col min="6637" max="6637" width="78.7109375" style="111" customWidth="1"/>
    <col min="6638" max="6638" width="10.85546875" style="111" customWidth="1"/>
    <col min="6639" max="6639" width="30.42578125" style="111" customWidth="1"/>
    <col min="6640" max="6640" width="30" style="111" customWidth="1"/>
    <col min="6641" max="6641" width="26.140625" style="111" customWidth="1"/>
    <col min="6642" max="6642" width="27.28515625" style="111" customWidth="1"/>
    <col min="6643" max="6643" width="19.85546875" style="111" customWidth="1"/>
    <col min="6644" max="6644" width="28.5703125" style="111" customWidth="1"/>
    <col min="6645" max="6645" width="23.7109375" style="111" customWidth="1"/>
    <col min="6646" max="6646" width="18.5703125" style="111" customWidth="1"/>
    <col min="6647" max="6647" width="21.140625" style="111" customWidth="1"/>
    <col min="6648" max="6648" width="21.5703125" style="111" customWidth="1"/>
    <col min="6649" max="6649" width="20.7109375" style="111" customWidth="1"/>
    <col min="6650" max="6650" width="41.7109375" style="111" customWidth="1"/>
    <col min="6651" max="6654" width="0" style="111" hidden="1" customWidth="1"/>
    <col min="6655" max="6655" width="2.5703125" style="111" customWidth="1"/>
    <col min="6656" max="6656" width="9.140625" style="111" customWidth="1"/>
    <col min="6657" max="6660" width="0" style="111" hidden="1" customWidth="1"/>
    <col min="6661" max="6890" width="9.140625" style="111"/>
    <col min="6891" max="6891" width="0" style="111" hidden="1" customWidth="1"/>
    <col min="6892" max="6892" width="7.85546875" style="111" customWidth="1"/>
    <col min="6893" max="6893" width="78.7109375" style="111" customWidth="1"/>
    <col min="6894" max="6894" width="10.85546875" style="111" customWidth="1"/>
    <col min="6895" max="6895" width="30.42578125" style="111" customWidth="1"/>
    <col min="6896" max="6896" width="30" style="111" customWidth="1"/>
    <col min="6897" max="6897" width="26.140625" style="111" customWidth="1"/>
    <col min="6898" max="6898" width="27.28515625" style="111" customWidth="1"/>
    <col min="6899" max="6899" width="19.85546875" style="111" customWidth="1"/>
    <col min="6900" max="6900" width="28.5703125" style="111" customWidth="1"/>
    <col min="6901" max="6901" width="23.7109375" style="111" customWidth="1"/>
    <col min="6902" max="6902" width="18.5703125" style="111" customWidth="1"/>
    <col min="6903" max="6903" width="21.140625" style="111" customWidth="1"/>
    <col min="6904" max="6904" width="21.5703125" style="111" customWidth="1"/>
    <col min="6905" max="6905" width="20.7109375" style="111" customWidth="1"/>
    <col min="6906" max="6906" width="41.7109375" style="111" customWidth="1"/>
    <col min="6907" max="6910" width="0" style="111" hidden="1" customWidth="1"/>
    <col min="6911" max="6911" width="2.5703125" style="111" customWidth="1"/>
    <col min="6912" max="6912" width="9.140625" style="111" customWidth="1"/>
    <col min="6913" max="6916" width="0" style="111" hidden="1" customWidth="1"/>
    <col min="6917" max="7146" width="9.140625" style="111"/>
    <col min="7147" max="7147" width="0" style="111" hidden="1" customWidth="1"/>
    <col min="7148" max="7148" width="7.85546875" style="111" customWidth="1"/>
    <col min="7149" max="7149" width="78.7109375" style="111" customWidth="1"/>
    <col min="7150" max="7150" width="10.85546875" style="111" customWidth="1"/>
    <col min="7151" max="7151" width="30.42578125" style="111" customWidth="1"/>
    <col min="7152" max="7152" width="30" style="111" customWidth="1"/>
    <col min="7153" max="7153" width="26.140625" style="111" customWidth="1"/>
    <col min="7154" max="7154" width="27.28515625" style="111" customWidth="1"/>
    <col min="7155" max="7155" width="19.85546875" style="111" customWidth="1"/>
    <col min="7156" max="7156" width="28.5703125" style="111" customWidth="1"/>
    <col min="7157" max="7157" width="23.7109375" style="111" customWidth="1"/>
    <col min="7158" max="7158" width="18.5703125" style="111" customWidth="1"/>
    <col min="7159" max="7159" width="21.140625" style="111" customWidth="1"/>
    <col min="7160" max="7160" width="21.5703125" style="111" customWidth="1"/>
    <col min="7161" max="7161" width="20.7109375" style="111" customWidth="1"/>
    <col min="7162" max="7162" width="41.7109375" style="111" customWidth="1"/>
    <col min="7163" max="7166" width="0" style="111" hidden="1" customWidth="1"/>
    <col min="7167" max="7167" width="2.5703125" style="111" customWidth="1"/>
    <col min="7168" max="7168" width="9.140625" style="111" customWidth="1"/>
    <col min="7169" max="7172" width="0" style="111" hidden="1" customWidth="1"/>
    <col min="7173" max="7402" width="9.140625" style="111"/>
    <col min="7403" max="7403" width="0" style="111" hidden="1" customWidth="1"/>
    <col min="7404" max="7404" width="7.85546875" style="111" customWidth="1"/>
    <col min="7405" max="7405" width="78.7109375" style="111" customWidth="1"/>
    <col min="7406" max="7406" width="10.85546875" style="111" customWidth="1"/>
    <col min="7407" max="7407" width="30.42578125" style="111" customWidth="1"/>
    <col min="7408" max="7408" width="30" style="111" customWidth="1"/>
    <col min="7409" max="7409" width="26.140625" style="111" customWidth="1"/>
    <col min="7410" max="7410" width="27.28515625" style="111" customWidth="1"/>
    <col min="7411" max="7411" width="19.85546875" style="111" customWidth="1"/>
    <col min="7412" max="7412" width="28.5703125" style="111" customWidth="1"/>
    <col min="7413" max="7413" width="23.7109375" style="111" customWidth="1"/>
    <col min="7414" max="7414" width="18.5703125" style="111" customWidth="1"/>
    <col min="7415" max="7415" width="21.140625" style="111" customWidth="1"/>
    <col min="7416" max="7416" width="21.5703125" style="111" customWidth="1"/>
    <col min="7417" max="7417" width="20.7109375" style="111" customWidth="1"/>
    <col min="7418" max="7418" width="41.7109375" style="111" customWidth="1"/>
    <col min="7419" max="7422" width="0" style="111" hidden="1" customWidth="1"/>
    <col min="7423" max="7423" width="2.5703125" style="111" customWidth="1"/>
    <col min="7424" max="7424" width="9.140625" style="111" customWidth="1"/>
    <col min="7425" max="7428" width="0" style="111" hidden="1" customWidth="1"/>
    <col min="7429" max="7658" width="9.140625" style="111"/>
    <col min="7659" max="7659" width="0" style="111" hidden="1" customWidth="1"/>
    <col min="7660" max="7660" width="7.85546875" style="111" customWidth="1"/>
    <col min="7661" max="7661" width="78.7109375" style="111" customWidth="1"/>
    <col min="7662" max="7662" width="10.85546875" style="111" customWidth="1"/>
    <col min="7663" max="7663" width="30.42578125" style="111" customWidth="1"/>
    <col min="7664" max="7664" width="30" style="111" customWidth="1"/>
    <col min="7665" max="7665" width="26.140625" style="111" customWidth="1"/>
    <col min="7666" max="7666" width="27.28515625" style="111" customWidth="1"/>
    <col min="7667" max="7667" width="19.85546875" style="111" customWidth="1"/>
    <col min="7668" max="7668" width="28.5703125" style="111" customWidth="1"/>
    <col min="7669" max="7669" width="23.7109375" style="111" customWidth="1"/>
    <col min="7670" max="7670" width="18.5703125" style="111" customWidth="1"/>
    <col min="7671" max="7671" width="21.140625" style="111" customWidth="1"/>
    <col min="7672" max="7672" width="21.5703125" style="111" customWidth="1"/>
    <col min="7673" max="7673" width="20.7109375" style="111" customWidth="1"/>
    <col min="7674" max="7674" width="41.7109375" style="111" customWidth="1"/>
    <col min="7675" max="7678" width="0" style="111" hidden="1" customWidth="1"/>
    <col min="7679" max="7679" width="2.5703125" style="111" customWidth="1"/>
    <col min="7680" max="7680" width="9.140625" style="111" customWidth="1"/>
    <col min="7681" max="7684" width="0" style="111" hidden="1" customWidth="1"/>
    <col min="7685" max="7914" width="9.140625" style="111"/>
    <col min="7915" max="7915" width="0" style="111" hidden="1" customWidth="1"/>
    <col min="7916" max="7916" width="7.85546875" style="111" customWidth="1"/>
    <col min="7917" max="7917" width="78.7109375" style="111" customWidth="1"/>
    <col min="7918" max="7918" width="10.85546875" style="111" customWidth="1"/>
    <col min="7919" max="7919" width="30.42578125" style="111" customWidth="1"/>
    <col min="7920" max="7920" width="30" style="111" customWidth="1"/>
    <col min="7921" max="7921" width="26.140625" style="111" customWidth="1"/>
    <col min="7922" max="7922" width="27.28515625" style="111" customWidth="1"/>
    <col min="7923" max="7923" width="19.85546875" style="111" customWidth="1"/>
    <col min="7924" max="7924" width="28.5703125" style="111" customWidth="1"/>
    <col min="7925" max="7925" width="23.7109375" style="111" customWidth="1"/>
    <col min="7926" max="7926" width="18.5703125" style="111" customWidth="1"/>
    <col min="7927" max="7927" width="21.140625" style="111" customWidth="1"/>
    <col min="7928" max="7928" width="21.5703125" style="111" customWidth="1"/>
    <col min="7929" max="7929" width="20.7109375" style="111" customWidth="1"/>
    <col min="7930" max="7930" width="41.7109375" style="111" customWidth="1"/>
    <col min="7931" max="7934" width="0" style="111" hidden="1" customWidth="1"/>
    <col min="7935" max="7935" width="2.5703125" style="111" customWidth="1"/>
    <col min="7936" max="7936" width="9.140625" style="111" customWidth="1"/>
    <col min="7937" max="7940" width="0" style="111" hidden="1" customWidth="1"/>
    <col min="7941" max="8170" width="9.140625" style="111"/>
    <col min="8171" max="8171" width="0" style="111" hidden="1" customWidth="1"/>
    <col min="8172" max="8172" width="7.85546875" style="111" customWidth="1"/>
    <col min="8173" max="8173" width="78.7109375" style="111" customWidth="1"/>
    <col min="8174" max="8174" width="10.85546875" style="111" customWidth="1"/>
    <col min="8175" max="8175" width="30.42578125" style="111" customWidth="1"/>
    <col min="8176" max="8176" width="30" style="111" customWidth="1"/>
    <col min="8177" max="8177" width="26.140625" style="111" customWidth="1"/>
    <col min="8178" max="8178" width="27.28515625" style="111" customWidth="1"/>
    <col min="8179" max="8179" width="19.85546875" style="111" customWidth="1"/>
    <col min="8180" max="8180" width="28.5703125" style="111" customWidth="1"/>
    <col min="8181" max="8181" width="23.7109375" style="111" customWidth="1"/>
    <col min="8182" max="8182" width="18.5703125" style="111" customWidth="1"/>
    <col min="8183" max="8183" width="21.140625" style="111" customWidth="1"/>
    <col min="8184" max="8184" width="21.5703125" style="111" customWidth="1"/>
    <col min="8185" max="8185" width="20.7109375" style="111" customWidth="1"/>
    <col min="8186" max="8186" width="41.7109375" style="111" customWidth="1"/>
    <col min="8187" max="8190" width="0" style="111" hidden="1" customWidth="1"/>
    <col min="8191" max="8191" width="2.5703125" style="111" customWidth="1"/>
    <col min="8192" max="8192" width="9.140625" style="111" customWidth="1"/>
    <col min="8193" max="8196" width="0" style="111" hidden="1" customWidth="1"/>
    <col min="8197" max="8426" width="9.140625" style="111"/>
    <col min="8427" max="8427" width="0" style="111" hidden="1" customWidth="1"/>
    <col min="8428" max="8428" width="7.85546875" style="111" customWidth="1"/>
    <col min="8429" max="8429" width="78.7109375" style="111" customWidth="1"/>
    <col min="8430" max="8430" width="10.85546875" style="111" customWidth="1"/>
    <col min="8431" max="8431" width="30.42578125" style="111" customWidth="1"/>
    <col min="8432" max="8432" width="30" style="111" customWidth="1"/>
    <col min="8433" max="8433" width="26.140625" style="111" customWidth="1"/>
    <col min="8434" max="8434" width="27.28515625" style="111" customWidth="1"/>
    <col min="8435" max="8435" width="19.85546875" style="111" customWidth="1"/>
    <col min="8436" max="8436" width="28.5703125" style="111" customWidth="1"/>
    <col min="8437" max="8437" width="23.7109375" style="111" customWidth="1"/>
    <col min="8438" max="8438" width="18.5703125" style="111" customWidth="1"/>
    <col min="8439" max="8439" width="21.140625" style="111" customWidth="1"/>
    <col min="8440" max="8440" width="21.5703125" style="111" customWidth="1"/>
    <col min="8441" max="8441" width="20.7109375" style="111" customWidth="1"/>
    <col min="8442" max="8442" width="41.7109375" style="111" customWidth="1"/>
    <col min="8443" max="8446" width="0" style="111" hidden="1" customWidth="1"/>
    <col min="8447" max="8447" width="2.5703125" style="111" customWidth="1"/>
    <col min="8448" max="8448" width="9.140625" style="111" customWidth="1"/>
    <col min="8449" max="8452" width="0" style="111" hidden="1" customWidth="1"/>
    <col min="8453" max="8682" width="9.140625" style="111"/>
    <col min="8683" max="8683" width="0" style="111" hidden="1" customWidth="1"/>
    <col min="8684" max="8684" width="7.85546875" style="111" customWidth="1"/>
    <col min="8685" max="8685" width="78.7109375" style="111" customWidth="1"/>
    <col min="8686" max="8686" width="10.85546875" style="111" customWidth="1"/>
    <col min="8687" max="8687" width="30.42578125" style="111" customWidth="1"/>
    <col min="8688" max="8688" width="30" style="111" customWidth="1"/>
    <col min="8689" max="8689" width="26.140625" style="111" customWidth="1"/>
    <col min="8690" max="8690" width="27.28515625" style="111" customWidth="1"/>
    <col min="8691" max="8691" width="19.85546875" style="111" customWidth="1"/>
    <col min="8692" max="8692" width="28.5703125" style="111" customWidth="1"/>
    <col min="8693" max="8693" width="23.7109375" style="111" customWidth="1"/>
    <col min="8694" max="8694" width="18.5703125" style="111" customWidth="1"/>
    <col min="8695" max="8695" width="21.140625" style="111" customWidth="1"/>
    <col min="8696" max="8696" width="21.5703125" style="111" customWidth="1"/>
    <col min="8697" max="8697" width="20.7109375" style="111" customWidth="1"/>
    <col min="8698" max="8698" width="41.7109375" style="111" customWidth="1"/>
    <col min="8699" max="8702" width="0" style="111" hidden="1" customWidth="1"/>
    <col min="8703" max="8703" width="2.5703125" style="111" customWidth="1"/>
    <col min="8704" max="8704" width="9.140625" style="111" customWidth="1"/>
    <col min="8705" max="8708" width="0" style="111" hidden="1" customWidth="1"/>
    <col min="8709" max="8938" width="9.140625" style="111"/>
    <col min="8939" max="8939" width="0" style="111" hidden="1" customWidth="1"/>
    <col min="8940" max="8940" width="7.85546875" style="111" customWidth="1"/>
    <col min="8941" max="8941" width="78.7109375" style="111" customWidth="1"/>
    <col min="8942" max="8942" width="10.85546875" style="111" customWidth="1"/>
    <col min="8943" max="8943" width="30.42578125" style="111" customWidth="1"/>
    <col min="8944" max="8944" width="30" style="111" customWidth="1"/>
    <col min="8945" max="8945" width="26.140625" style="111" customWidth="1"/>
    <col min="8946" max="8946" width="27.28515625" style="111" customWidth="1"/>
    <col min="8947" max="8947" width="19.85546875" style="111" customWidth="1"/>
    <col min="8948" max="8948" width="28.5703125" style="111" customWidth="1"/>
    <col min="8949" max="8949" width="23.7109375" style="111" customWidth="1"/>
    <col min="8950" max="8950" width="18.5703125" style="111" customWidth="1"/>
    <col min="8951" max="8951" width="21.140625" style="111" customWidth="1"/>
    <col min="8952" max="8952" width="21.5703125" style="111" customWidth="1"/>
    <col min="8953" max="8953" width="20.7109375" style="111" customWidth="1"/>
    <col min="8954" max="8954" width="41.7109375" style="111" customWidth="1"/>
    <col min="8955" max="8958" width="0" style="111" hidden="1" customWidth="1"/>
    <col min="8959" max="8959" width="2.5703125" style="111" customWidth="1"/>
    <col min="8960" max="8960" width="9.140625" style="111" customWidth="1"/>
    <col min="8961" max="8964" width="0" style="111" hidden="1" customWidth="1"/>
    <col min="8965" max="9194" width="9.140625" style="111"/>
    <col min="9195" max="9195" width="0" style="111" hidden="1" customWidth="1"/>
    <col min="9196" max="9196" width="7.85546875" style="111" customWidth="1"/>
    <col min="9197" max="9197" width="78.7109375" style="111" customWidth="1"/>
    <col min="9198" max="9198" width="10.85546875" style="111" customWidth="1"/>
    <col min="9199" max="9199" width="30.42578125" style="111" customWidth="1"/>
    <col min="9200" max="9200" width="30" style="111" customWidth="1"/>
    <col min="9201" max="9201" width="26.140625" style="111" customWidth="1"/>
    <col min="9202" max="9202" width="27.28515625" style="111" customWidth="1"/>
    <col min="9203" max="9203" width="19.85546875" style="111" customWidth="1"/>
    <col min="9204" max="9204" width="28.5703125" style="111" customWidth="1"/>
    <col min="9205" max="9205" width="23.7109375" style="111" customWidth="1"/>
    <col min="9206" max="9206" width="18.5703125" style="111" customWidth="1"/>
    <col min="9207" max="9207" width="21.140625" style="111" customWidth="1"/>
    <col min="9208" max="9208" width="21.5703125" style="111" customWidth="1"/>
    <col min="9209" max="9209" width="20.7109375" style="111" customWidth="1"/>
    <col min="9210" max="9210" width="41.7109375" style="111" customWidth="1"/>
    <col min="9211" max="9214" width="0" style="111" hidden="1" customWidth="1"/>
    <col min="9215" max="9215" width="2.5703125" style="111" customWidth="1"/>
    <col min="9216" max="9216" width="9.140625" style="111" customWidth="1"/>
    <col min="9217" max="9220" width="0" style="111" hidden="1" customWidth="1"/>
    <col min="9221" max="9450" width="9.140625" style="111"/>
    <col min="9451" max="9451" width="0" style="111" hidden="1" customWidth="1"/>
    <col min="9452" max="9452" width="7.85546875" style="111" customWidth="1"/>
    <col min="9453" max="9453" width="78.7109375" style="111" customWidth="1"/>
    <col min="9454" max="9454" width="10.85546875" style="111" customWidth="1"/>
    <col min="9455" max="9455" width="30.42578125" style="111" customWidth="1"/>
    <col min="9456" max="9456" width="30" style="111" customWidth="1"/>
    <col min="9457" max="9457" width="26.140625" style="111" customWidth="1"/>
    <col min="9458" max="9458" width="27.28515625" style="111" customWidth="1"/>
    <col min="9459" max="9459" width="19.85546875" style="111" customWidth="1"/>
    <col min="9460" max="9460" width="28.5703125" style="111" customWidth="1"/>
    <col min="9461" max="9461" width="23.7109375" style="111" customWidth="1"/>
    <col min="9462" max="9462" width="18.5703125" style="111" customWidth="1"/>
    <col min="9463" max="9463" width="21.140625" style="111" customWidth="1"/>
    <col min="9464" max="9464" width="21.5703125" style="111" customWidth="1"/>
    <col min="9465" max="9465" width="20.7109375" style="111" customWidth="1"/>
    <col min="9466" max="9466" width="41.7109375" style="111" customWidth="1"/>
    <col min="9467" max="9470" width="0" style="111" hidden="1" customWidth="1"/>
    <col min="9471" max="9471" width="2.5703125" style="111" customWidth="1"/>
    <col min="9472" max="9472" width="9.140625" style="111" customWidth="1"/>
    <col min="9473" max="9476" width="0" style="111" hidden="1" customWidth="1"/>
    <col min="9477" max="9706" width="9.140625" style="111"/>
    <col min="9707" max="9707" width="0" style="111" hidden="1" customWidth="1"/>
    <col min="9708" max="9708" width="7.85546875" style="111" customWidth="1"/>
    <col min="9709" max="9709" width="78.7109375" style="111" customWidth="1"/>
    <col min="9710" max="9710" width="10.85546875" style="111" customWidth="1"/>
    <col min="9711" max="9711" width="30.42578125" style="111" customWidth="1"/>
    <col min="9712" max="9712" width="30" style="111" customWidth="1"/>
    <col min="9713" max="9713" width="26.140625" style="111" customWidth="1"/>
    <col min="9714" max="9714" width="27.28515625" style="111" customWidth="1"/>
    <col min="9715" max="9715" width="19.85546875" style="111" customWidth="1"/>
    <col min="9716" max="9716" width="28.5703125" style="111" customWidth="1"/>
    <col min="9717" max="9717" width="23.7109375" style="111" customWidth="1"/>
    <col min="9718" max="9718" width="18.5703125" style="111" customWidth="1"/>
    <col min="9719" max="9719" width="21.140625" style="111" customWidth="1"/>
    <col min="9720" max="9720" width="21.5703125" style="111" customWidth="1"/>
    <col min="9721" max="9721" width="20.7109375" style="111" customWidth="1"/>
    <col min="9722" max="9722" width="41.7109375" style="111" customWidth="1"/>
    <col min="9723" max="9726" width="0" style="111" hidden="1" customWidth="1"/>
    <col min="9727" max="9727" width="2.5703125" style="111" customWidth="1"/>
    <col min="9728" max="9728" width="9.140625" style="111" customWidth="1"/>
    <col min="9729" max="9732" width="0" style="111" hidden="1" customWidth="1"/>
    <col min="9733" max="9962" width="9.140625" style="111"/>
    <col min="9963" max="9963" width="0" style="111" hidden="1" customWidth="1"/>
    <col min="9964" max="9964" width="7.85546875" style="111" customWidth="1"/>
    <col min="9965" max="9965" width="78.7109375" style="111" customWidth="1"/>
    <col min="9966" max="9966" width="10.85546875" style="111" customWidth="1"/>
    <col min="9967" max="9967" width="30.42578125" style="111" customWidth="1"/>
    <col min="9968" max="9968" width="30" style="111" customWidth="1"/>
    <col min="9969" max="9969" width="26.140625" style="111" customWidth="1"/>
    <col min="9970" max="9970" width="27.28515625" style="111" customWidth="1"/>
    <col min="9971" max="9971" width="19.85546875" style="111" customWidth="1"/>
    <col min="9972" max="9972" width="28.5703125" style="111" customWidth="1"/>
    <col min="9973" max="9973" width="23.7109375" style="111" customWidth="1"/>
    <col min="9974" max="9974" width="18.5703125" style="111" customWidth="1"/>
    <col min="9975" max="9975" width="21.140625" style="111" customWidth="1"/>
    <col min="9976" max="9976" width="21.5703125" style="111" customWidth="1"/>
    <col min="9977" max="9977" width="20.7109375" style="111" customWidth="1"/>
    <col min="9978" max="9978" width="41.7109375" style="111" customWidth="1"/>
    <col min="9979" max="9982" width="0" style="111" hidden="1" customWidth="1"/>
    <col min="9983" max="9983" width="2.5703125" style="111" customWidth="1"/>
    <col min="9984" max="9984" width="9.140625" style="111" customWidth="1"/>
    <col min="9985" max="9988" width="0" style="111" hidden="1" customWidth="1"/>
    <col min="9989" max="10218" width="9.140625" style="111"/>
    <col min="10219" max="10219" width="0" style="111" hidden="1" customWidth="1"/>
    <col min="10220" max="10220" width="7.85546875" style="111" customWidth="1"/>
    <col min="10221" max="10221" width="78.7109375" style="111" customWidth="1"/>
    <col min="10222" max="10222" width="10.85546875" style="111" customWidth="1"/>
    <col min="10223" max="10223" width="30.42578125" style="111" customWidth="1"/>
    <col min="10224" max="10224" width="30" style="111" customWidth="1"/>
    <col min="10225" max="10225" width="26.140625" style="111" customWidth="1"/>
    <col min="10226" max="10226" width="27.28515625" style="111" customWidth="1"/>
    <col min="10227" max="10227" width="19.85546875" style="111" customWidth="1"/>
    <col min="10228" max="10228" width="28.5703125" style="111" customWidth="1"/>
    <col min="10229" max="10229" width="23.7109375" style="111" customWidth="1"/>
    <col min="10230" max="10230" width="18.5703125" style="111" customWidth="1"/>
    <col min="10231" max="10231" width="21.140625" style="111" customWidth="1"/>
    <col min="10232" max="10232" width="21.5703125" style="111" customWidth="1"/>
    <col min="10233" max="10233" width="20.7109375" style="111" customWidth="1"/>
    <col min="10234" max="10234" width="41.7109375" style="111" customWidth="1"/>
    <col min="10235" max="10238" width="0" style="111" hidden="1" customWidth="1"/>
    <col min="10239" max="10239" width="2.5703125" style="111" customWidth="1"/>
    <col min="10240" max="10240" width="9.140625" style="111" customWidth="1"/>
    <col min="10241" max="10244" width="0" style="111" hidden="1" customWidth="1"/>
    <col min="10245" max="10474" width="9.140625" style="111"/>
    <col min="10475" max="10475" width="0" style="111" hidden="1" customWidth="1"/>
    <col min="10476" max="10476" width="7.85546875" style="111" customWidth="1"/>
    <col min="10477" max="10477" width="78.7109375" style="111" customWidth="1"/>
    <col min="10478" max="10478" width="10.85546875" style="111" customWidth="1"/>
    <col min="10479" max="10479" width="30.42578125" style="111" customWidth="1"/>
    <col min="10480" max="10480" width="30" style="111" customWidth="1"/>
    <col min="10481" max="10481" width="26.140625" style="111" customWidth="1"/>
    <col min="10482" max="10482" width="27.28515625" style="111" customWidth="1"/>
    <col min="10483" max="10483" width="19.85546875" style="111" customWidth="1"/>
    <col min="10484" max="10484" width="28.5703125" style="111" customWidth="1"/>
    <col min="10485" max="10485" width="23.7109375" style="111" customWidth="1"/>
    <col min="10486" max="10486" width="18.5703125" style="111" customWidth="1"/>
    <col min="10487" max="10487" width="21.140625" style="111" customWidth="1"/>
    <col min="10488" max="10488" width="21.5703125" style="111" customWidth="1"/>
    <col min="10489" max="10489" width="20.7109375" style="111" customWidth="1"/>
    <col min="10490" max="10490" width="41.7109375" style="111" customWidth="1"/>
    <col min="10491" max="10494" width="0" style="111" hidden="1" customWidth="1"/>
    <col min="10495" max="10495" width="2.5703125" style="111" customWidth="1"/>
    <col min="10496" max="10496" width="9.140625" style="111" customWidth="1"/>
    <col min="10497" max="10500" width="0" style="111" hidden="1" customWidth="1"/>
    <col min="10501" max="10730" width="9.140625" style="111"/>
    <col min="10731" max="10731" width="0" style="111" hidden="1" customWidth="1"/>
    <col min="10732" max="10732" width="7.85546875" style="111" customWidth="1"/>
    <col min="10733" max="10733" width="78.7109375" style="111" customWidth="1"/>
    <col min="10734" max="10734" width="10.85546875" style="111" customWidth="1"/>
    <col min="10735" max="10735" width="30.42578125" style="111" customWidth="1"/>
    <col min="10736" max="10736" width="30" style="111" customWidth="1"/>
    <col min="10737" max="10737" width="26.140625" style="111" customWidth="1"/>
    <col min="10738" max="10738" width="27.28515625" style="111" customWidth="1"/>
    <col min="10739" max="10739" width="19.85546875" style="111" customWidth="1"/>
    <col min="10740" max="10740" width="28.5703125" style="111" customWidth="1"/>
    <col min="10741" max="10741" width="23.7109375" style="111" customWidth="1"/>
    <col min="10742" max="10742" width="18.5703125" style="111" customWidth="1"/>
    <col min="10743" max="10743" width="21.140625" style="111" customWidth="1"/>
    <col min="10744" max="10744" width="21.5703125" style="111" customWidth="1"/>
    <col min="10745" max="10745" width="20.7109375" style="111" customWidth="1"/>
    <col min="10746" max="10746" width="41.7109375" style="111" customWidth="1"/>
    <col min="10747" max="10750" width="0" style="111" hidden="1" customWidth="1"/>
    <col min="10751" max="10751" width="2.5703125" style="111" customWidth="1"/>
    <col min="10752" max="10752" width="9.140625" style="111" customWidth="1"/>
    <col min="10753" max="10756" width="0" style="111" hidden="1" customWidth="1"/>
    <col min="10757" max="10986" width="9.140625" style="111"/>
    <col min="10987" max="10987" width="0" style="111" hidden="1" customWidth="1"/>
    <col min="10988" max="10988" width="7.85546875" style="111" customWidth="1"/>
    <col min="10989" max="10989" width="78.7109375" style="111" customWidth="1"/>
    <col min="10990" max="10990" width="10.85546875" style="111" customWidth="1"/>
    <col min="10991" max="10991" width="30.42578125" style="111" customWidth="1"/>
    <col min="10992" max="10992" width="30" style="111" customWidth="1"/>
    <col min="10993" max="10993" width="26.140625" style="111" customWidth="1"/>
    <col min="10994" max="10994" width="27.28515625" style="111" customWidth="1"/>
    <col min="10995" max="10995" width="19.85546875" style="111" customWidth="1"/>
    <col min="10996" max="10996" width="28.5703125" style="111" customWidth="1"/>
    <col min="10997" max="10997" width="23.7109375" style="111" customWidth="1"/>
    <col min="10998" max="10998" width="18.5703125" style="111" customWidth="1"/>
    <col min="10999" max="10999" width="21.140625" style="111" customWidth="1"/>
    <col min="11000" max="11000" width="21.5703125" style="111" customWidth="1"/>
    <col min="11001" max="11001" width="20.7109375" style="111" customWidth="1"/>
    <col min="11002" max="11002" width="41.7109375" style="111" customWidth="1"/>
    <col min="11003" max="11006" width="0" style="111" hidden="1" customWidth="1"/>
    <col min="11007" max="11007" width="2.5703125" style="111" customWidth="1"/>
    <col min="11008" max="11008" width="9.140625" style="111" customWidth="1"/>
    <col min="11009" max="11012" width="0" style="111" hidden="1" customWidth="1"/>
    <col min="11013" max="11242" width="9.140625" style="111"/>
    <col min="11243" max="11243" width="0" style="111" hidden="1" customWidth="1"/>
    <col min="11244" max="11244" width="7.85546875" style="111" customWidth="1"/>
    <col min="11245" max="11245" width="78.7109375" style="111" customWidth="1"/>
    <col min="11246" max="11246" width="10.85546875" style="111" customWidth="1"/>
    <col min="11247" max="11247" width="30.42578125" style="111" customWidth="1"/>
    <col min="11248" max="11248" width="30" style="111" customWidth="1"/>
    <col min="11249" max="11249" width="26.140625" style="111" customWidth="1"/>
    <col min="11250" max="11250" width="27.28515625" style="111" customWidth="1"/>
    <col min="11251" max="11251" width="19.85546875" style="111" customWidth="1"/>
    <col min="11252" max="11252" width="28.5703125" style="111" customWidth="1"/>
    <col min="11253" max="11253" width="23.7109375" style="111" customWidth="1"/>
    <col min="11254" max="11254" width="18.5703125" style="111" customWidth="1"/>
    <col min="11255" max="11255" width="21.140625" style="111" customWidth="1"/>
    <col min="11256" max="11256" width="21.5703125" style="111" customWidth="1"/>
    <col min="11257" max="11257" width="20.7109375" style="111" customWidth="1"/>
    <col min="11258" max="11258" width="41.7109375" style="111" customWidth="1"/>
    <col min="11259" max="11262" width="0" style="111" hidden="1" customWidth="1"/>
    <col min="11263" max="11263" width="2.5703125" style="111" customWidth="1"/>
    <col min="11264" max="11264" width="9.140625" style="111" customWidth="1"/>
    <col min="11265" max="11268" width="0" style="111" hidden="1" customWidth="1"/>
    <col min="11269" max="11498" width="9.140625" style="111"/>
    <col min="11499" max="11499" width="0" style="111" hidden="1" customWidth="1"/>
    <col min="11500" max="11500" width="7.85546875" style="111" customWidth="1"/>
    <col min="11501" max="11501" width="78.7109375" style="111" customWidth="1"/>
    <col min="11502" max="11502" width="10.85546875" style="111" customWidth="1"/>
    <col min="11503" max="11503" width="30.42578125" style="111" customWidth="1"/>
    <col min="11504" max="11504" width="30" style="111" customWidth="1"/>
    <col min="11505" max="11505" width="26.140625" style="111" customWidth="1"/>
    <col min="11506" max="11506" width="27.28515625" style="111" customWidth="1"/>
    <col min="11507" max="11507" width="19.85546875" style="111" customWidth="1"/>
    <col min="11508" max="11508" width="28.5703125" style="111" customWidth="1"/>
    <col min="11509" max="11509" width="23.7109375" style="111" customWidth="1"/>
    <col min="11510" max="11510" width="18.5703125" style="111" customWidth="1"/>
    <col min="11511" max="11511" width="21.140625" style="111" customWidth="1"/>
    <col min="11512" max="11512" width="21.5703125" style="111" customWidth="1"/>
    <col min="11513" max="11513" width="20.7109375" style="111" customWidth="1"/>
    <col min="11514" max="11514" width="41.7109375" style="111" customWidth="1"/>
    <col min="11515" max="11518" width="0" style="111" hidden="1" customWidth="1"/>
    <col min="11519" max="11519" width="2.5703125" style="111" customWidth="1"/>
    <col min="11520" max="11520" width="9.140625" style="111" customWidth="1"/>
    <col min="11521" max="11524" width="0" style="111" hidden="1" customWidth="1"/>
    <col min="11525" max="11754" width="9.140625" style="111"/>
    <col min="11755" max="11755" width="0" style="111" hidden="1" customWidth="1"/>
    <col min="11756" max="11756" width="7.85546875" style="111" customWidth="1"/>
    <col min="11757" max="11757" width="78.7109375" style="111" customWidth="1"/>
    <col min="11758" max="11758" width="10.85546875" style="111" customWidth="1"/>
    <col min="11759" max="11759" width="30.42578125" style="111" customWidth="1"/>
    <col min="11760" max="11760" width="30" style="111" customWidth="1"/>
    <col min="11761" max="11761" width="26.140625" style="111" customWidth="1"/>
    <col min="11762" max="11762" width="27.28515625" style="111" customWidth="1"/>
    <col min="11763" max="11763" width="19.85546875" style="111" customWidth="1"/>
    <col min="11764" max="11764" width="28.5703125" style="111" customWidth="1"/>
    <col min="11765" max="11765" width="23.7109375" style="111" customWidth="1"/>
    <col min="11766" max="11766" width="18.5703125" style="111" customWidth="1"/>
    <col min="11767" max="11767" width="21.140625" style="111" customWidth="1"/>
    <col min="11768" max="11768" width="21.5703125" style="111" customWidth="1"/>
    <col min="11769" max="11769" width="20.7109375" style="111" customWidth="1"/>
    <col min="11770" max="11770" width="41.7109375" style="111" customWidth="1"/>
    <col min="11771" max="11774" width="0" style="111" hidden="1" customWidth="1"/>
    <col min="11775" max="11775" width="2.5703125" style="111" customWidth="1"/>
    <col min="11776" max="11776" width="9.140625" style="111" customWidth="1"/>
    <col min="11777" max="11780" width="0" style="111" hidden="1" customWidth="1"/>
    <col min="11781" max="12010" width="9.140625" style="111"/>
    <col min="12011" max="12011" width="0" style="111" hidden="1" customWidth="1"/>
    <col min="12012" max="12012" width="7.85546875" style="111" customWidth="1"/>
    <col min="12013" max="12013" width="78.7109375" style="111" customWidth="1"/>
    <col min="12014" max="12014" width="10.85546875" style="111" customWidth="1"/>
    <col min="12015" max="12015" width="30.42578125" style="111" customWidth="1"/>
    <col min="12016" max="12016" width="30" style="111" customWidth="1"/>
    <col min="12017" max="12017" width="26.140625" style="111" customWidth="1"/>
    <col min="12018" max="12018" width="27.28515625" style="111" customWidth="1"/>
    <col min="12019" max="12019" width="19.85546875" style="111" customWidth="1"/>
    <col min="12020" max="12020" width="28.5703125" style="111" customWidth="1"/>
    <col min="12021" max="12021" width="23.7109375" style="111" customWidth="1"/>
    <col min="12022" max="12022" width="18.5703125" style="111" customWidth="1"/>
    <col min="12023" max="12023" width="21.140625" style="111" customWidth="1"/>
    <col min="12024" max="12024" width="21.5703125" style="111" customWidth="1"/>
    <col min="12025" max="12025" width="20.7109375" style="111" customWidth="1"/>
    <col min="12026" max="12026" width="41.7109375" style="111" customWidth="1"/>
    <col min="12027" max="12030" width="0" style="111" hidden="1" customWidth="1"/>
    <col min="12031" max="12031" width="2.5703125" style="111" customWidth="1"/>
    <col min="12032" max="12032" width="9.140625" style="111" customWidth="1"/>
    <col min="12033" max="12036" width="0" style="111" hidden="1" customWidth="1"/>
    <col min="12037" max="12266" width="9.140625" style="111"/>
    <col min="12267" max="12267" width="0" style="111" hidden="1" customWidth="1"/>
    <col min="12268" max="12268" width="7.85546875" style="111" customWidth="1"/>
    <col min="12269" max="12269" width="78.7109375" style="111" customWidth="1"/>
    <col min="12270" max="12270" width="10.85546875" style="111" customWidth="1"/>
    <col min="12271" max="12271" width="30.42578125" style="111" customWidth="1"/>
    <col min="12272" max="12272" width="30" style="111" customWidth="1"/>
    <col min="12273" max="12273" width="26.140625" style="111" customWidth="1"/>
    <col min="12274" max="12274" width="27.28515625" style="111" customWidth="1"/>
    <col min="12275" max="12275" width="19.85546875" style="111" customWidth="1"/>
    <col min="12276" max="12276" width="28.5703125" style="111" customWidth="1"/>
    <col min="12277" max="12277" width="23.7109375" style="111" customWidth="1"/>
    <col min="12278" max="12278" width="18.5703125" style="111" customWidth="1"/>
    <col min="12279" max="12279" width="21.140625" style="111" customWidth="1"/>
    <col min="12280" max="12280" width="21.5703125" style="111" customWidth="1"/>
    <col min="12281" max="12281" width="20.7109375" style="111" customWidth="1"/>
    <col min="12282" max="12282" width="41.7109375" style="111" customWidth="1"/>
    <col min="12283" max="12286" width="0" style="111" hidden="1" customWidth="1"/>
    <col min="12287" max="12287" width="2.5703125" style="111" customWidth="1"/>
    <col min="12288" max="12288" width="9.140625" style="111" customWidth="1"/>
    <col min="12289" max="12292" width="0" style="111" hidden="1" customWidth="1"/>
    <col min="12293" max="12522" width="9.140625" style="111"/>
    <col min="12523" max="12523" width="0" style="111" hidden="1" customWidth="1"/>
    <col min="12524" max="12524" width="7.85546875" style="111" customWidth="1"/>
    <col min="12525" max="12525" width="78.7109375" style="111" customWidth="1"/>
    <col min="12526" max="12526" width="10.85546875" style="111" customWidth="1"/>
    <col min="12527" max="12527" width="30.42578125" style="111" customWidth="1"/>
    <col min="12528" max="12528" width="30" style="111" customWidth="1"/>
    <col min="12529" max="12529" width="26.140625" style="111" customWidth="1"/>
    <col min="12530" max="12530" width="27.28515625" style="111" customWidth="1"/>
    <col min="12531" max="12531" width="19.85546875" style="111" customWidth="1"/>
    <col min="12532" max="12532" width="28.5703125" style="111" customWidth="1"/>
    <col min="12533" max="12533" width="23.7109375" style="111" customWidth="1"/>
    <col min="12534" max="12534" width="18.5703125" style="111" customWidth="1"/>
    <col min="12535" max="12535" width="21.140625" style="111" customWidth="1"/>
    <col min="12536" max="12536" width="21.5703125" style="111" customWidth="1"/>
    <col min="12537" max="12537" width="20.7109375" style="111" customWidth="1"/>
    <col min="12538" max="12538" width="41.7109375" style="111" customWidth="1"/>
    <col min="12539" max="12542" width="0" style="111" hidden="1" customWidth="1"/>
    <col min="12543" max="12543" width="2.5703125" style="111" customWidth="1"/>
    <col min="12544" max="12544" width="9.140625" style="111" customWidth="1"/>
    <col min="12545" max="12548" width="0" style="111" hidden="1" customWidth="1"/>
    <col min="12549" max="12778" width="9.140625" style="111"/>
    <col min="12779" max="12779" width="0" style="111" hidden="1" customWidth="1"/>
    <col min="12780" max="12780" width="7.85546875" style="111" customWidth="1"/>
    <col min="12781" max="12781" width="78.7109375" style="111" customWidth="1"/>
    <col min="12782" max="12782" width="10.85546875" style="111" customWidth="1"/>
    <col min="12783" max="12783" width="30.42578125" style="111" customWidth="1"/>
    <col min="12784" max="12784" width="30" style="111" customWidth="1"/>
    <col min="12785" max="12785" width="26.140625" style="111" customWidth="1"/>
    <col min="12786" max="12786" width="27.28515625" style="111" customWidth="1"/>
    <col min="12787" max="12787" width="19.85546875" style="111" customWidth="1"/>
    <col min="12788" max="12788" width="28.5703125" style="111" customWidth="1"/>
    <col min="12789" max="12789" width="23.7109375" style="111" customWidth="1"/>
    <col min="12790" max="12790" width="18.5703125" style="111" customWidth="1"/>
    <col min="12791" max="12791" width="21.140625" style="111" customWidth="1"/>
    <col min="12792" max="12792" width="21.5703125" style="111" customWidth="1"/>
    <col min="12793" max="12793" width="20.7109375" style="111" customWidth="1"/>
    <col min="12794" max="12794" width="41.7109375" style="111" customWidth="1"/>
    <col min="12795" max="12798" width="0" style="111" hidden="1" customWidth="1"/>
    <col min="12799" max="12799" width="2.5703125" style="111" customWidth="1"/>
    <col min="12800" max="12800" width="9.140625" style="111" customWidth="1"/>
    <col min="12801" max="12804" width="0" style="111" hidden="1" customWidth="1"/>
    <col min="12805" max="13034" width="9.140625" style="111"/>
    <col min="13035" max="13035" width="0" style="111" hidden="1" customWidth="1"/>
    <col min="13036" max="13036" width="7.85546875" style="111" customWidth="1"/>
    <col min="13037" max="13037" width="78.7109375" style="111" customWidth="1"/>
    <col min="13038" max="13038" width="10.85546875" style="111" customWidth="1"/>
    <col min="13039" max="13039" width="30.42578125" style="111" customWidth="1"/>
    <col min="13040" max="13040" width="30" style="111" customWidth="1"/>
    <col min="13041" max="13041" width="26.140625" style="111" customWidth="1"/>
    <col min="13042" max="13042" width="27.28515625" style="111" customWidth="1"/>
    <col min="13043" max="13043" width="19.85546875" style="111" customWidth="1"/>
    <col min="13044" max="13044" width="28.5703125" style="111" customWidth="1"/>
    <col min="13045" max="13045" width="23.7109375" style="111" customWidth="1"/>
    <col min="13046" max="13046" width="18.5703125" style="111" customWidth="1"/>
    <col min="13047" max="13047" width="21.140625" style="111" customWidth="1"/>
    <col min="13048" max="13048" width="21.5703125" style="111" customWidth="1"/>
    <col min="13049" max="13049" width="20.7109375" style="111" customWidth="1"/>
    <col min="13050" max="13050" width="41.7109375" style="111" customWidth="1"/>
    <col min="13051" max="13054" width="0" style="111" hidden="1" customWidth="1"/>
    <col min="13055" max="13055" width="2.5703125" style="111" customWidth="1"/>
    <col min="13056" max="13056" width="9.140625" style="111" customWidth="1"/>
    <col min="13057" max="13060" width="0" style="111" hidden="1" customWidth="1"/>
    <col min="13061" max="13290" width="9.140625" style="111"/>
    <col min="13291" max="13291" width="0" style="111" hidden="1" customWidth="1"/>
    <col min="13292" max="13292" width="7.85546875" style="111" customWidth="1"/>
    <col min="13293" max="13293" width="78.7109375" style="111" customWidth="1"/>
    <col min="13294" max="13294" width="10.85546875" style="111" customWidth="1"/>
    <col min="13295" max="13295" width="30.42578125" style="111" customWidth="1"/>
    <col min="13296" max="13296" width="30" style="111" customWidth="1"/>
    <col min="13297" max="13297" width="26.140625" style="111" customWidth="1"/>
    <col min="13298" max="13298" width="27.28515625" style="111" customWidth="1"/>
    <col min="13299" max="13299" width="19.85546875" style="111" customWidth="1"/>
    <col min="13300" max="13300" width="28.5703125" style="111" customWidth="1"/>
    <col min="13301" max="13301" width="23.7109375" style="111" customWidth="1"/>
    <col min="13302" max="13302" width="18.5703125" style="111" customWidth="1"/>
    <col min="13303" max="13303" width="21.140625" style="111" customWidth="1"/>
    <col min="13304" max="13304" width="21.5703125" style="111" customWidth="1"/>
    <col min="13305" max="13305" width="20.7109375" style="111" customWidth="1"/>
    <col min="13306" max="13306" width="41.7109375" style="111" customWidth="1"/>
    <col min="13307" max="13310" width="0" style="111" hidden="1" customWidth="1"/>
    <col min="13311" max="13311" width="2.5703125" style="111" customWidth="1"/>
    <col min="13312" max="13312" width="9.140625" style="111" customWidth="1"/>
    <col min="13313" max="13316" width="0" style="111" hidden="1" customWidth="1"/>
    <col min="13317" max="13546" width="9.140625" style="111"/>
    <col min="13547" max="13547" width="0" style="111" hidden="1" customWidth="1"/>
    <col min="13548" max="13548" width="7.85546875" style="111" customWidth="1"/>
    <col min="13549" max="13549" width="78.7109375" style="111" customWidth="1"/>
    <col min="13550" max="13550" width="10.85546875" style="111" customWidth="1"/>
    <col min="13551" max="13551" width="30.42578125" style="111" customWidth="1"/>
    <col min="13552" max="13552" width="30" style="111" customWidth="1"/>
    <col min="13553" max="13553" width="26.140625" style="111" customWidth="1"/>
    <col min="13554" max="13554" width="27.28515625" style="111" customWidth="1"/>
    <col min="13555" max="13555" width="19.85546875" style="111" customWidth="1"/>
    <col min="13556" max="13556" width="28.5703125" style="111" customWidth="1"/>
    <col min="13557" max="13557" width="23.7109375" style="111" customWidth="1"/>
    <col min="13558" max="13558" width="18.5703125" style="111" customWidth="1"/>
    <col min="13559" max="13559" width="21.140625" style="111" customWidth="1"/>
    <col min="13560" max="13560" width="21.5703125" style="111" customWidth="1"/>
    <col min="13561" max="13561" width="20.7109375" style="111" customWidth="1"/>
    <col min="13562" max="13562" width="41.7109375" style="111" customWidth="1"/>
    <col min="13563" max="13566" width="0" style="111" hidden="1" customWidth="1"/>
    <col min="13567" max="13567" width="2.5703125" style="111" customWidth="1"/>
    <col min="13568" max="13568" width="9.140625" style="111" customWidth="1"/>
    <col min="13569" max="13572" width="0" style="111" hidden="1" customWidth="1"/>
    <col min="13573" max="13802" width="9.140625" style="111"/>
    <col min="13803" max="13803" width="0" style="111" hidden="1" customWidth="1"/>
    <col min="13804" max="13804" width="7.85546875" style="111" customWidth="1"/>
    <col min="13805" max="13805" width="78.7109375" style="111" customWidth="1"/>
    <col min="13806" max="13806" width="10.85546875" style="111" customWidth="1"/>
    <col min="13807" max="13807" width="30.42578125" style="111" customWidth="1"/>
    <col min="13808" max="13808" width="30" style="111" customWidth="1"/>
    <col min="13809" max="13809" width="26.140625" style="111" customWidth="1"/>
    <col min="13810" max="13810" width="27.28515625" style="111" customWidth="1"/>
    <col min="13811" max="13811" width="19.85546875" style="111" customWidth="1"/>
    <col min="13812" max="13812" width="28.5703125" style="111" customWidth="1"/>
    <col min="13813" max="13813" width="23.7109375" style="111" customWidth="1"/>
    <col min="13814" max="13814" width="18.5703125" style="111" customWidth="1"/>
    <col min="13815" max="13815" width="21.140625" style="111" customWidth="1"/>
    <col min="13816" max="13816" width="21.5703125" style="111" customWidth="1"/>
    <col min="13817" max="13817" width="20.7109375" style="111" customWidth="1"/>
    <col min="13818" max="13818" width="41.7109375" style="111" customWidth="1"/>
    <col min="13819" max="13822" width="0" style="111" hidden="1" customWidth="1"/>
    <col min="13823" max="13823" width="2.5703125" style="111" customWidth="1"/>
    <col min="13824" max="13824" width="9.140625" style="111" customWidth="1"/>
    <col min="13825" max="13828" width="0" style="111" hidden="1" customWidth="1"/>
    <col min="13829" max="14058" width="9.140625" style="111"/>
    <col min="14059" max="14059" width="0" style="111" hidden="1" customWidth="1"/>
    <col min="14060" max="14060" width="7.85546875" style="111" customWidth="1"/>
    <col min="14061" max="14061" width="78.7109375" style="111" customWidth="1"/>
    <col min="14062" max="14062" width="10.85546875" style="111" customWidth="1"/>
    <col min="14063" max="14063" width="30.42578125" style="111" customWidth="1"/>
    <col min="14064" max="14064" width="30" style="111" customWidth="1"/>
    <col min="14065" max="14065" width="26.140625" style="111" customWidth="1"/>
    <col min="14066" max="14066" width="27.28515625" style="111" customWidth="1"/>
    <col min="14067" max="14067" width="19.85546875" style="111" customWidth="1"/>
    <col min="14068" max="14068" width="28.5703125" style="111" customWidth="1"/>
    <col min="14069" max="14069" width="23.7109375" style="111" customWidth="1"/>
    <col min="14070" max="14070" width="18.5703125" style="111" customWidth="1"/>
    <col min="14071" max="14071" width="21.140625" style="111" customWidth="1"/>
    <col min="14072" max="14072" width="21.5703125" style="111" customWidth="1"/>
    <col min="14073" max="14073" width="20.7109375" style="111" customWidth="1"/>
    <col min="14074" max="14074" width="41.7109375" style="111" customWidth="1"/>
    <col min="14075" max="14078" width="0" style="111" hidden="1" customWidth="1"/>
    <col min="14079" max="14079" width="2.5703125" style="111" customWidth="1"/>
    <col min="14080" max="14080" width="9.140625" style="111" customWidth="1"/>
    <col min="14081" max="14084" width="0" style="111" hidden="1" customWidth="1"/>
    <col min="14085" max="14314" width="9.140625" style="111"/>
    <col min="14315" max="14315" width="0" style="111" hidden="1" customWidth="1"/>
    <col min="14316" max="14316" width="7.85546875" style="111" customWidth="1"/>
    <col min="14317" max="14317" width="78.7109375" style="111" customWidth="1"/>
    <col min="14318" max="14318" width="10.85546875" style="111" customWidth="1"/>
    <col min="14319" max="14319" width="30.42578125" style="111" customWidth="1"/>
    <col min="14320" max="14320" width="30" style="111" customWidth="1"/>
    <col min="14321" max="14321" width="26.140625" style="111" customWidth="1"/>
    <col min="14322" max="14322" width="27.28515625" style="111" customWidth="1"/>
    <col min="14323" max="14323" width="19.85546875" style="111" customWidth="1"/>
    <col min="14324" max="14324" width="28.5703125" style="111" customWidth="1"/>
    <col min="14325" max="14325" width="23.7109375" style="111" customWidth="1"/>
    <col min="14326" max="14326" width="18.5703125" style="111" customWidth="1"/>
    <col min="14327" max="14327" width="21.140625" style="111" customWidth="1"/>
    <col min="14328" max="14328" width="21.5703125" style="111" customWidth="1"/>
    <col min="14329" max="14329" width="20.7109375" style="111" customWidth="1"/>
    <col min="14330" max="14330" width="41.7109375" style="111" customWidth="1"/>
    <col min="14331" max="14334" width="0" style="111" hidden="1" customWidth="1"/>
    <col min="14335" max="14335" width="2.5703125" style="111" customWidth="1"/>
    <col min="14336" max="14336" width="9.140625" style="111" customWidth="1"/>
    <col min="14337" max="14340" width="0" style="111" hidden="1" customWidth="1"/>
    <col min="14341" max="14570" width="9.140625" style="111"/>
    <col min="14571" max="14571" width="0" style="111" hidden="1" customWidth="1"/>
    <col min="14572" max="14572" width="7.85546875" style="111" customWidth="1"/>
    <col min="14573" max="14573" width="78.7109375" style="111" customWidth="1"/>
    <col min="14574" max="14574" width="10.85546875" style="111" customWidth="1"/>
    <col min="14575" max="14575" width="30.42578125" style="111" customWidth="1"/>
    <col min="14576" max="14576" width="30" style="111" customWidth="1"/>
    <col min="14577" max="14577" width="26.140625" style="111" customWidth="1"/>
    <col min="14578" max="14578" width="27.28515625" style="111" customWidth="1"/>
    <col min="14579" max="14579" width="19.85546875" style="111" customWidth="1"/>
    <col min="14580" max="14580" width="28.5703125" style="111" customWidth="1"/>
    <col min="14581" max="14581" width="23.7109375" style="111" customWidth="1"/>
    <col min="14582" max="14582" width="18.5703125" style="111" customWidth="1"/>
    <col min="14583" max="14583" width="21.140625" style="111" customWidth="1"/>
    <col min="14584" max="14584" width="21.5703125" style="111" customWidth="1"/>
    <col min="14585" max="14585" width="20.7109375" style="111" customWidth="1"/>
    <col min="14586" max="14586" width="41.7109375" style="111" customWidth="1"/>
    <col min="14587" max="14590" width="0" style="111" hidden="1" customWidth="1"/>
    <col min="14591" max="14591" width="2.5703125" style="111" customWidth="1"/>
    <col min="14592" max="14592" width="9.140625" style="111" customWidth="1"/>
    <col min="14593" max="14596" width="0" style="111" hidden="1" customWidth="1"/>
    <col min="14597" max="14826" width="9.140625" style="111"/>
    <col min="14827" max="14827" width="0" style="111" hidden="1" customWidth="1"/>
    <col min="14828" max="14828" width="7.85546875" style="111" customWidth="1"/>
    <col min="14829" max="14829" width="78.7109375" style="111" customWidth="1"/>
    <col min="14830" max="14830" width="10.85546875" style="111" customWidth="1"/>
    <col min="14831" max="14831" width="30.42578125" style="111" customWidth="1"/>
    <col min="14832" max="14832" width="30" style="111" customWidth="1"/>
    <col min="14833" max="14833" width="26.140625" style="111" customWidth="1"/>
    <col min="14834" max="14834" width="27.28515625" style="111" customWidth="1"/>
    <col min="14835" max="14835" width="19.85546875" style="111" customWidth="1"/>
    <col min="14836" max="14836" width="28.5703125" style="111" customWidth="1"/>
    <col min="14837" max="14837" width="23.7109375" style="111" customWidth="1"/>
    <col min="14838" max="14838" width="18.5703125" style="111" customWidth="1"/>
    <col min="14839" max="14839" width="21.140625" style="111" customWidth="1"/>
    <col min="14840" max="14840" width="21.5703125" style="111" customWidth="1"/>
    <col min="14841" max="14841" width="20.7109375" style="111" customWidth="1"/>
    <col min="14842" max="14842" width="41.7109375" style="111" customWidth="1"/>
    <col min="14843" max="14846" width="0" style="111" hidden="1" customWidth="1"/>
    <col min="14847" max="14847" width="2.5703125" style="111" customWidth="1"/>
    <col min="14848" max="14848" width="9.140625" style="111" customWidth="1"/>
    <col min="14849" max="14852" width="0" style="111" hidden="1" customWidth="1"/>
    <col min="14853" max="15082" width="9.140625" style="111"/>
    <col min="15083" max="15083" width="0" style="111" hidden="1" customWidth="1"/>
    <col min="15084" max="15084" width="7.85546875" style="111" customWidth="1"/>
    <col min="15085" max="15085" width="78.7109375" style="111" customWidth="1"/>
    <col min="15086" max="15086" width="10.85546875" style="111" customWidth="1"/>
    <col min="15087" max="15087" width="30.42578125" style="111" customWidth="1"/>
    <col min="15088" max="15088" width="30" style="111" customWidth="1"/>
    <col min="15089" max="15089" width="26.140625" style="111" customWidth="1"/>
    <col min="15090" max="15090" width="27.28515625" style="111" customWidth="1"/>
    <col min="15091" max="15091" width="19.85546875" style="111" customWidth="1"/>
    <col min="15092" max="15092" width="28.5703125" style="111" customWidth="1"/>
    <col min="15093" max="15093" width="23.7109375" style="111" customWidth="1"/>
    <col min="15094" max="15094" width="18.5703125" style="111" customWidth="1"/>
    <col min="15095" max="15095" width="21.140625" style="111" customWidth="1"/>
    <col min="15096" max="15096" width="21.5703125" style="111" customWidth="1"/>
    <col min="15097" max="15097" width="20.7109375" style="111" customWidth="1"/>
    <col min="15098" max="15098" width="41.7109375" style="111" customWidth="1"/>
    <col min="15099" max="15102" width="0" style="111" hidden="1" customWidth="1"/>
    <col min="15103" max="15103" width="2.5703125" style="111" customWidth="1"/>
    <col min="15104" max="15104" width="9.140625" style="111" customWidth="1"/>
    <col min="15105" max="15108" width="0" style="111" hidden="1" customWidth="1"/>
    <col min="15109" max="15338" width="9.140625" style="111"/>
    <col min="15339" max="15339" width="0" style="111" hidden="1" customWidth="1"/>
    <col min="15340" max="15340" width="7.85546875" style="111" customWidth="1"/>
    <col min="15341" max="15341" width="78.7109375" style="111" customWidth="1"/>
    <col min="15342" max="15342" width="10.85546875" style="111" customWidth="1"/>
    <col min="15343" max="15343" width="30.42578125" style="111" customWidth="1"/>
    <col min="15344" max="15344" width="30" style="111" customWidth="1"/>
    <col min="15345" max="15345" width="26.140625" style="111" customWidth="1"/>
    <col min="15346" max="15346" width="27.28515625" style="111" customWidth="1"/>
    <col min="15347" max="15347" width="19.85546875" style="111" customWidth="1"/>
    <col min="15348" max="15348" width="28.5703125" style="111" customWidth="1"/>
    <col min="15349" max="15349" width="23.7109375" style="111" customWidth="1"/>
    <col min="15350" max="15350" width="18.5703125" style="111" customWidth="1"/>
    <col min="15351" max="15351" width="21.140625" style="111" customWidth="1"/>
    <col min="15352" max="15352" width="21.5703125" style="111" customWidth="1"/>
    <col min="15353" max="15353" width="20.7109375" style="111" customWidth="1"/>
    <col min="15354" max="15354" width="41.7109375" style="111" customWidth="1"/>
    <col min="15355" max="15358" width="0" style="111" hidden="1" customWidth="1"/>
    <col min="15359" max="15359" width="2.5703125" style="111" customWidth="1"/>
    <col min="15360" max="15360" width="9.140625" style="111" customWidth="1"/>
    <col min="15361" max="15364" width="0" style="111" hidden="1" customWidth="1"/>
    <col min="15365" max="15594" width="9.140625" style="111"/>
    <col min="15595" max="15595" width="0" style="111" hidden="1" customWidth="1"/>
    <col min="15596" max="15596" width="7.85546875" style="111" customWidth="1"/>
    <col min="15597" max="15597" width="78.7109375" style="111" customWidth="1"/>
    <col min="15598" max="15598" width="10.85546875" style="111" customWidth="1"/>
    <col min="15599" max="15599" width="30.42578125" style="111" customWidth="1"/>
    <col min="15600" max="15600" width="30" style="111" customWidth="1"/>
    <col min="15601" max="15601" width="26.140625" style="111" customWidth="1"/>
    <col min="15602" max="15602" width="27.28515625" style="111" customWidth="1"/>
    <col min="15603" max="15603" width="19.85546875" style="111" customWidth="1"/>
    <col min="15604" max="15604" width="28.5703125" style="111" customWidth="1"/>
    <col min="15605" max="15605" width="23.7109375" style="111" customWidth="1"/>
    <col min="15606" max="15606" width="18.5703125" style="111" customWidth="1"/>
    <col min="15607" max="15607" width="21.140625" style="111" customWidth="1"/>
    <col min="15608" max="15608" width="21.5703125" style="111" customWidth="1"/>
    <col min="15609" max="15609" width="20.7109375" style="111" customWidth="1"/>
    <col min="15610" max="15610" width="41.7109375" style="111" customWidth="1"/>
    <col min="15611" max="15614" width="0" style="111" hidden="1" customWidth="1"/>
    <col min="15615" max="15615" width="2.5703125" style="111" customWidth="1"/>
    <col min="15616" max="15616" width="9.140625" style="111" customWidth="1"/>
    <col min="15617" max="15620" width="0" style="111" hidden="1" customWidth="1"/>
    <col min="15621" max="15850" width="9.140625" style="111"/>
    <col min="15851" max="15851" width="0" style="111" hidden="1" customWidth="1"/>
    <col min="15852" max="15852" width="7.85546875" style="111" customWidth="1"/>
    <col min="15853" max="15853" width="78.7109375" style="111" customWidth="1"/>
    <col min="15854" max="15854" width="10.85546875" style="111" customWidth="1"/>
    <col min="15855" max="15855" width="30.42578125" style="111" customWidth="1"/>
    <col min="15856" max="15856" width="30" style="111" customWidth="1"/>
    <col min="15857" max="15857" width="26.140625" style="111" customWidth="1"/>
    <col min="15858" max="15858" width="27.28515625" style="111" customWidth="1"/>
    <col min="15859" max="15859" width="19.85546875" style="111" customWidth="1"/>
    <col min="15860" max="15860" width="28.5703125" style="111" customWidth="1"/>
    <col min="15861" max="15861" width="23.7109375" style="111" customWidth="1"/>
    <col min="15862" max="15862" width="18.5703125" style="111" customWidth="1"/>
    <col min="15863" max="15863" width="21.140625" style="111" customWidth="1"/>
    <col min="15864" max="15864" width="21.5703125" style="111" customWidth="1"/>
    <col min="15865" max="15865" width="20.7109375" style="111" customWidth="1"/>
    <col min="15866" max="15866" width="41.7109375" style="111" customWidth="1"/>
    <col min="15867" max="15870" width="0" style="111" hidden="1" customWidth="1"/>
    <col min="15871" max="15871" width="2.5703125" style="111" customWidth="1"/>
    <col min="15872" max="15872" width="9.140625" style="111" customWidth="1"/>
    <col min="15873" max="15876" width="0" style="111" hidden="1" customWidth="1"/>
    <col min="15877" max="16106" width="9.140625" style="111"/>
    <col min="16107" max="16107" width="0" style="111" hidden="1" customWidth="1"/>
    <col min="16108" max="16108" width="7.85546875" style="111" customWidth="1"/>
    <col min="16109" max="16109" width="78.7109375" style="111" customWidth="1"/>
    <col min="16110" max="16110" width="10.85546875" style="111" customWidth="1"/>
    <col min="16111" max="16111" width="30.42578125" style="111" customWidth="1"/>
    <col min="16112" max="16112" width="30" style="111" customWidth="1"/>
    <col min="16113" max="16113" width="26.140625" style="111" customWidth="1"/>
    <col min="16114" max="16114" width="27.28515625" style="111" customWidth="1"/>
    <col min="16115" max="16115" width="19.85546875" style="111" customWidth="1"/>
    <col min="16116" max="16116" width="28.5703125" style="111" customWidth="1"/>
    <col min="16117" max="16117" width="23.7109375" style="111" customWidth="1"/>
    <col min="16118" max="16118" width="18.5703125" style="111" customWidth="1"/>
    <col min="16119" max="16119" width="21.140625" style="111" customWidth="1"/>
    <col min="16120" max="16120" width="21.5703125" style="111" customWidth="1"/>
    <col min="16121" max="16121" width="20.7109375" style="111" customWidth="1"/>
    <col min="16122" max="16122" width="41.7109375" style="111" customWidth="1"/>
    <col min="16123" max="16126" width="0" style="111" hidden="1" customWidth="1"/>
    <col min="16127" max="16127" width="2.5703125" style="111" customWidth="1"/>
    <col min="16128" max="16128" width="9.140625" style="111" customWidth="1"/>
    <col min="16129" max="16132" width="0" style="111" hidden="1" customWidth="1"/>
    <col min="16133" max="16384" width="9.140625" style="111"/>
  </cols>
  <sheetData>
    <row r="1" spans="1:5" ht="71.25" customHeight="1" x14ac:dyDescent="0.25">
      <c r="B1" s="197" t="s">
        <v>343</v>
      </c>
      <c r="C1" s="198"/>
      <c r="D1" s="198"/>
      <c r="E1" s="198"/>
    </row>
    <row r="3" spans="1:5" s="105" customFormat="1" ht="33" customHeight="1" x14ac:dyDescent="0.25">
      <c r="A3" s="36"/>
      <c r="B3" s="186" t="s">
        <v>0</v>
      </c>
      <c r="C3" s="189" t="s">
        <v>1</v>
      </c>
      <c r="D3" s="186" t="s">
        <v>5</v>
      </c>
      <c r="E3" s="186" t="s">
        <v>6</v>
      </c>
    </row>
    <row r="4" spans="1:5" s="105" customFormat="1" ht="30" customHeight="1" x14ac:dyDescent="0.25">
      <c r="A4" s="36"/>
      <c r="B4" s="187"/>
      <c r="C4" s="190"/>
      <c r="D4" s="187"/>
      <c r="E4" s="187"/>
    </row>
    <row r="5" spans="1:5" s="105" customFormat="1" ht="30.75" customHeight="1" x14ac:dyDescent="0.25">
      <c r="A5" s="36"/>
      <c r="B5" s="188"/>
      <c r="C5" s="191"/>
      <c r="D5" s="188"/>
      <c r="E5" s="188"/>
    </row>
    <row r="6" spans="1:5" s="36" customFormat="1" ht="30.75" customHeight="1" x14ac:dyDescent="0.25">
      <c r="B6" s="6">
        <v>74</v>
      </c>
      <c r="C6" s="6" t="s">
        <v>2</v>
      </c>
      <c r="D6" s="115">
        <f t="shared" ref="D6:E6" si="0">D43+D68</f>
        <v>59.38</v>
      </c>
      <c r="E6" s="7">
        <f t="shared" si="0"/>
        <v>454379436.25999999</v>
      </c>
    </row>
    <row r="7" spans="1:5" s="72" customFormat="1" ht="33" hidden="1" customHeight="1" x14ac:dyDescent="0.25">
      <c r="B7" s="43"/>
      <c r="C7" s="43" t="s">
        <v>9</v>
      </c>
      <c r="D7" s="43"/>
      <c r="E7" s="45">
        <f>E16+E19+E25+E35+E42</f>
        <v>0</v>
      </c>
    </row>
    <row r="8" spans="1:5" s="49" customFormat="1" ht="28.15" hidden="1" customHeight="1" x14ac:dyDescent="0.25">
      <c r="A8" s="193" t="s">
        <v>118</v>
      </c>
      <c r="B8" s="193"/>
      <c r="C8" s="193"/>
      <c r="D8" s="193"/>
      <c r="E8" s="193"/>
    </row>
    <row r="9" spans="1:5" ht="54.75" hidden="1" customHeight="1" x14ac:dyDescent="0.25">
      <c r="A9" s="109"/>
      <c r="B9" s="102">
        <v>1</v>
      </c>
      <c r="C9" s="53"/>
      <c r="D9" s="17"/>
      <c r="E9" s="16"/>
    </row>
    <row r="10" spans="1:5" ht="54.75" hidden="1" customHeight="1" x14ac:dyDescent="0.25">
      <c r="A10" s="109"/>
      <c r="B10" s="102">
        <v>2</v>
      </c>
      <c r="C10" s="83"/>
      <c r="D10" s="17"/>
      <c r="E10" s="16"/>
    </row>
    <row r="11" spans="1:5" ht="54.75" hidden="1" customHeight="1" x14ac:dyDescent="0.25">
      <c r="A11" s="109"/>
      <c r="B11" s="102">
        <v>3</v>
      </c>
      <c r="C11" s="83"/>
      <c r="D11" s="17"/>
      <c r="E11" s="16"/>
    </row>
    <row r="12" spans="1:5" ht="45.6" hidden="1" customHeight="1" x14ac:dyDescent="0.25">
      <c r="A12" s="109"/>
      <c r="B12" s="102">
        <v>4</v>
      </c>
      <c r="C12" s="83"/>
      <c r="D12" s="17"/>
      <c r="E12" s="16"/>
    </row>
    <row r="13" spans="1:5" ht="51.75" hidden="1" customHeight="1" x14ac:dyDescent="0.25">
      <c r="A13" s="109"/>
      <c r="B13" s="102">
        <v>5</v>
      </c>
      <c r="C13" s="83"/>
      <c r="D13" s="17"/>
      <c r="E13" s="16"/>
    </row>
    <row r="14" spans="1:5" ht="51" hidden="1" customHeight="1" x14ac:dyDescent="0.25">
      <c r="A14" s="109"/>
      <c r="B14" s="89">
        <v>6</v>
      </c>
      <c r="C14" s="116"/>
      <c r="D14" s="96"/>
      <c r="E14" s="91"/>
    </row>
    <row r="15" spans="1:5" ht="46.5" hidden="1" customHeight="1" x14ac:dyDescent="0.25">
      <c r="A15" s="109"/>
      <c r="B15" s="89">
        <v>7</v>
      </c>
      <c r="C15" s="116"/>
      <c r="D15" s="96"/>
      <c r="E15" s="91"/>
    </row>
    <row r="16" spans="1:5" s="85" customFormat="1" ht="28.5" hidden="1" customHeight="1" x14ac:dyDescent="0.25">
      <c r="A16" s="41"/>
      <c r="B16" s="177" t="s">
        <v>2</v>
      </c>
      <c r="C16" s="219"/>
      <c r="D16" s="17"/>
      <c r="E16" s="23">
        <f>SUM(E9:E15)</f>
        <v>0</v>
      </c>
    </row>
    <row r="17" spans="1:5" s="49" customFormat="1" ht="28.15" hidden="1" customHeight="1" x14ac:dyDescent="0.25">
      <c r="A17" s="193" t="s">
        <v>125</v>
      </c>
      <c r="B17" s="193"/>
      <c r="C17" s="193"/>
      <c r="D17" s="193"/>
      <c r="E17" s="193"/>
    </row>
    <row r="18" spans="1:5" ht="57" hidden="1" customHeight="1" x14ac:dyDescent="0.25">
      <c r="A18" s="109"/>
      <c r="B18" s="102">
        <v>8</v>
      </c>
      <c r="C18" s="53"/>
      <c r="D18" s="17"/>
      <c r="E18" s="16"/>
    </row>
    <row r="19" spans="1:5" s="107" customFormat="1" ht="26.45" hidden="1" customHeight="1" x14ac:dyDescent="0.25">
      <c r="A19" s="192" t="s">
        <v>2</v>
      </c>
      <c r="B19" s="192"/>
      <c r="C19" s="192"/>
      <c r="D19" s="106"/>
      <c r="E19" s="26">
        <f>SUM(E18:E18)</f>
        <v>0</v>
      </c>
    </row>
    <row r="20" spans="1:5" s="49" customFormat="1" ht="30" hidden="1" customHeight="1" x14ac:dyDescent="0.25">
      <c r="A20" s="193" t="s">
        <v>132</v>
      </c>
      <c r="B20" s="193"/>
      <c r="C20" s="193"/>
      <c r="D20" s="193"/>
      <c r="E20" s="193"/>
    </row>
    <row r="21" spans="1:5" ht="46.5" hidden="1" customHeight="1" x14ac:dyDescent="0.25">
      <c r="A21" s="109"/>
      <c r="B21" s="102">
        <v>9</v>
      </c>
      <c r="C21" s="53"/>
      <c r="D21" s="17"/>
      <c r="E21" s="16"/>
    </row>
    <row r="22" spans="1:5" ht="44.25" hidden="1" customHeight="1" x14ac:dyDescent="0.25">
      <c r="A22" s="109"/>
      <c r="B22" s="102">
        <v>10</v>
      </c>
      <c r="C22" s="53"/>
      <c r="D22" s="17"/>
      <c r="E22" s="16"/>
    </row>
    <row r="23" spans="1:5" ht="47.25" hidden="1" customHeight="1" x14ac:dyDescent="0.25">
      <c r="A23" s="109"/>
      <c r="B23" s="102">
        <v>11</v>
      </c>
      <c r="C23" s="53"/>
      <c r="D23" s="17"/>
      <c r="E23" s="16"/>
    </row>
    <row r="24" spans="1:5" ht="46.5" hidden="1" customHeight="1" x14ac:dyDescent="0.25">
      <c r="A24" s="109"/>
      <c r="B24" s="102">
        <v>12</v>
      </c>
      <c r="C24" s="53"/>
      <c r="D24" s="17"/>
      <c r="E24" s="16"/>
    </row>
    <row r="25" spans="1:5" s="107" customFormat="1" ht="25.9" hidden="1" customHeight="1" x14ac:dyDescent="0.25">
      <c r="A25" s="192" t="s">
        <v>2</v>
      </c>
      <c r="B25" s="192"/>
      <c r="C25" s="192"/>
      <c r="D25" s="106"/>
      <c r="E25" s="26">
        <f>SUM(E21:E24)</f>
        <v>0</v>
      </c>
    </row>
    <row r="26" spans="1:5" s="49" customFormat="1" ht="29.45" hidden="1" customHeight="1" x14ac:dyDescent="0.25">
      <c r="A26" s="193" t="s">
        <v>137</v>
      </c>
      <c r="B26" s="193"/>
      <c r="C26" s="193"/>
      <c r="D26" s="193"/>
      <c r="E26" s="193"/>
    </row>
    <row r="27" spans="1:5" s="113" customFormat="1" ht="43.15" hidden="1" customHeight="1" x14ac:dyDescent="0.25">
      <c r="A27" s="109"/>
      <c r="B27" s="102">
        <v>13</v>
      </c>
      <c r="C27" s="53"/>
      <c r="D27" s="17"/>
      <c r="E27" s="16"/>
    </row>
    <row r="28" spans="1:5" s="113" customFormat="1" ht="44.25" hidden="1" customHeight="1" x14ac:dyDescent="0.25">
      <c r="A28" s="109"/>
      <c r="B28" s="102">
        <v>14</v>
      </c>
      <c r="C28" s="53"/>
      <c r="D28" s="17"/>
      <c r="E28" s="16"/>
    </row>
    <row r="29" spans="1:5" s="113" customFormat="1" ht="41.45" hidden="1" customHeight="1" x14ac:dyDescent="0.25">
      <c r="A29" s="109"/>
      <c r="B29" s="102">
        <v>15</v>
      </c>
      <c r="C29" s="53"/>
      <c r="D29" s="17"/>
      <c r="E29" s="16"/>
    </row>
    <row r="30" spans="1:5" s="113" customFormat="1" ht="43.15" hidden="1" customHeight="1" x14ac:dyDescent="0.25">
      <c r="A30" s="109"/>
      <c r="B30" s="102">
        <v>16</v>
      </c>
      <c r="C30" s="53"/>
      <c r="D30" s="17"/>
      <c r="E30" s="16"/>
    </row>
    <row r="31" spans="1:5" s="113" customFormat="1" ht="45" hidden="1" customHeight="1" x14ac:dyDescent="0.25">
      <c r="A31" s="109"/>
      <c r="B31" s="102">
        <v>17</v>
      </c>
      <c r="C31" s="53"/>
      <c r="D31" s="17"/>
      <c r="E31" s="16"/>
    </row>
    <row r="32" spans="1:5" s="113" customFormat="1" ht="43.5" hidden="1" customHeight="1" x14ac:dyDescent="0.25">
      <c r="A32" s="109"/>
      <c r="B32" s="102">
        <v>18</v>
      </c>
      <c r="C32" s="53"/>
      <c r="D32" s="17"/>
      <c r="E32" s="16"/>
    </row>
    <row r="33" spans="1:5" s="113" customFormat="1" ht="42" hidden="1" customHeight="1" x14ac:dyDescent="0.25">
      <c r="A33" s="109"/>
      <c r="B33" s="102">
        <v>19</v>
      </c>
      <c r="C33" s="53"/>
      <c r="D33" s="17"/>
      <c r="E33" s="16"/>
    </row>
    <row r="34" spans="1:5" s="113" customFormat="1" ht="64.5" hidden="1" customHeight="1" x14ac:dyDescent="0.25">
      <c r="A34" s="109"/>
      <c r="B34" s="102">
        <v>20</v>
      </c>
      <c r="C34" s="63"/>
      <c r="D34" s="17"/>
      <c r="E34" s="16"/>
    </row>
    <row r="35" spans="1:5" ht="31.15" hidden="1" customHeight="1" x14ac:dyDescent="0.25">
      <c r="A35" s="194" t="s">
        <v>2</v>
      </c>
      <c r="B35" s="194"/>
      <c r="C35" s="194"/>
      <c r="D35" s="109"/>
      <c r="E35" s="26">
        <f>SUM(E27:E34)</f>
        <v>0</v>
      </c>
    </row>
    <row r="36" spans="1:5" s="49" customFormat="1" ht="32.450000000000003" hidden="1" customHeight="1" x14ac:dyDescent="0.25">
      <c r="A36" s="86"/>
      <c r="B36" s="193" t="s">
        <v>11</v>
      </c>
      <c r="C36" s="193"/>
      <c r="D36" s="193"/>
      <c r="E36" s="193"/>
    </row>
    <row r="37" spans="1:5" ht="45" hidden="1" customHeight="1" x14ac:dyDescent="0.25">
      <c r="A37" s="109"/>
      <c r="B37" s="102">
        <v>21</v>
      </c>
      <c r="C37" s="53"/>
      <c r="D37" s="17"/>
      <c r="E37" s="16"/>
    </row>
    <row r="38" spans="1:5" ht="42.75" hidden="1" customHeight="1" x14ac:dyDescent="0.25">
      <c r="A38" s="109"/>
      <c r="B38" s="102">
        <v>22</v>
      </c>
      <c r="C38" s="53"/>
      <c r="D38" s="17"/>
      <c r="E38" s="16"/>
    </row>
    <row r="39" spans="1:5" ht="44.25" hidden="1" customHeight="1" x14ac:dyDescent="0.25">
      <c r="A39" s="109"/>
      <c r="B39" s="102">
        <v>23</v>
      </c>
      <c r="C39" s="53"/>
      <c r="D39" s="17"/>
      <c r="E39" s="16"/>
    </row>
    <row r="40" spans="1:5" ht="41.25" hidden="1" customHeight="1" x14ac:dyDescent="0.25">
      <c r="A40" s="109"/>
      <c r="B40" s="117">
        <v>24</v>
      </c>
      <c r="C40" s="118"/>
      <c r="D40" s="119"/>
      <c r="E40" s="120"/>
    </row>
    <row r="41" spans="1:5" ht="45" hidden="1" customHeight="1" x14ac:dyDescent="0.25">
      <c r="A41" s="109"/>
      <c r="B41" s="102">
        <v>25</v>
      </c>
      <c r="C41" s="53"/>
      <c r="D41" s="17"/>
      <c r="E41" s="16"/>
    </row>
    <row r="42" spans="1:5" s="105" customFormat="1" ht="34.9" hidden="1" customHeight="1" x14ac:dyDescent="0.25">
      <c r="A42" s="194" t="s">
        <v>2</v>
      </c>
      <c r="B42" s="194"/>
      <c r="C42" s="194"/>
      <c r="D42" s="109"/>
      <c r="E42" s="26">
        <f>SUM(E37:E41)</f>
        <v>0</v>
      </c>
    </row>
    <row r="43" spans="1:5" s="36" customFormat="1" ht="30" customHeight="1" x14ac:dyDescent="0.25">
      <c r="B43" s="43"/>
      <c r="C43" s="121" t="s">
        <v>12</v>
      </c>
      <c r="D43" s="43">
        <f>D55</f>
        <v>2.21</v>
      </c>
      <c r="E43" s="45">
        <f>E55</f>
        <v>37316428.450000003</v>
      </c>
    </row>
    <row r="44" spans="1:5" s="49" customFormat="1" ht="33.6" hidden="1" customHeight="1" x14ac:dyDescent="0.25">
      <c r="A44" s="193" t="s">
        <v>32</v>
      </c>
      <c r="B44" s="193"/>
      <c r="C44" s="193"/>
      <c r="D44" s="193"/>
      <c r="E44" s="193"/>
    </row>
    <row r="45" spans="1:5" ht="49.5" hidden="1" customHeight="1" x14ac:dyDescent="0.25">
      <c r="A45" s="109"/>
      <c r="B45" s="102">
        <v>26</v>
      </c>
      <c r="C45" s="14"/>
      <c r="D45" s="14"/>
      <c r="E45" s="16"/>
    </row>
    <row r="46" spans="1:5" ht="49.5" hidden="1" customHeight="1" x14ac:dyDescent="0.25">
      <c r="A46" s="109"/>
      <c r="B46" s="102">
        <v>27</v>
      </c>
      <c r="C46" s="14"/>
      <c r="D46" s="14"/>
      <c r="E46" s="16"/>
    </row>
    <row r="47" spans="1:5" ht="45" hidden="1" customHeight="1" x14ac:dyDescent="0.25">
      <c r="A47" s="109"/>
      <c r="B47" s="102">
        <v>28</v>
      </c>
      <c r="C47" s="14"/>
      <c r="D47" s="14"/>
      <c r="E47" s="16"/>
    </row>
    <row r="48" spans="1:5" ht="45" hidden="1" customHeight="1" x14ac:dyDescent="0.25">
      <c r="A48" s="109"/>
      <c r="B48" s="102">
        <v>29</v>
      </c>
      <c r="C48" s="14"/>
      <c r="D48" s="14"/>
      <c r="E48" s="16"/>
    </row>
    <row r="49" spans="1:5" ht="42.6" hidden="1" customHeight="1" x14ac:dyDescent="0.25">
      <c r="A49" s="109"/>
      <c r="B49" s="102">
        <v>30</v>
      </c>
      <c r="C49" s="14"/>
      <c r="D49" s="14"/>
      <c r="E49" s="16"/>
    </row>
    <row r="50" spans="1:5" ht="43.9" hidden="1" customHeight="1" x14ac:dyDescent="0.25">
      <c r="A50" s="109"/>
      <c r="B50" s="102">
        <v>31</v>
      </c>
      <c r="C50" s="14"/>
      <c r="D50" s="14"/>
      <c r="E50" s="16"/>
    </row>
    <row r="51" spans="1:5" ht="27" hidden="1" customHeight="1" x14ac:dyDescent="0.25">
      <c r="A51" s="36"/>
      <c r="B51" s="177" t="s">
        <v>2</v>
      </c>
      <c r="C51" s="196"/>
      <c r="D51" s="110"/>
      <c r="E51" s="26">
        <f>SUM(E45:E50)</f>
        <v>0</v>
      </c>
    </row>
    <row r="52" spans="1:5" s="49" customFormat="1" ht="31.9" customHeight="1" x14ac:dyDescent="0.25">
      <c r="A52" s="52"/>
      <c r="B52" s="199" t="s">
        <v>169</v>
      </c>
      <c r="C52" s="200"/>
      <c r="D52" s="200"/>
      <c r="E52" s="200"/>
    </row>
    <row r="53" spans="1:5" s="113" customFormat="1" ht="26.25" customHeight="1" x14ac:dyDescent="0.25">
      <c r="A53" s="109"/>
      <c r="B53" s="102">
        <v>1</v>
      </c>
      <c r="C53" s="53" t="s">
        <v>170</v>
      </c>
      <c r="D53" s="17">
        <v>1.1000000000000001</v>
      </c>
      <c r="E53" s="16">
        <v>13474488.15</v>
      </c>
    </row>
    <row r="54" spans="1:5" s="113" customFormat="1" ht="42" customHeight="1" x14ac:dyDescent="0.25">
      <c r="A54" s="109"/>
      <c r="B54" s="102">
        <v>2</v>
      </c>
      <c r="C54" s="53" t="s">
        <v>171</v>
      </c>
      <c r="D54" s="17">
        <v>1.1100000000000001</v>
      </c>
      <c r="E54" s="16">
        <v>23841940.300000001</v>
      </c>
    </row>
    <row r="55" spans="1:5" ht="29.25" customHeight="1" x14ac:dyDescent="0.25">
      <c r="A55" s="194" t="s">
        <v>2</v>
      </c>
      <c r="B55" s="194"/>
      <c r="C55" s="194"/>
      <c r="D55" s="109">
        <f>D53+D54</f>
        <v>2.21</v>
      </c>
      <c r="E55" s="26">
        <f>SUM(E53:E54)</f>
        <v>37316428.450000003</v>
      </c>
    </row>
    <row r="56" spans="1:5" s="49" customFormat="1" ht="34.15" hidden="1" customHeight="1" x14ac:dyDescent="0.25">
      <c r="A56" s="193" t="s">
        <v>57</v>
      </c>
      <c r="B56" s="193"/>
      <c r="C56" s="193"/>
      <c r="D56" s="193"/>
      <c r="E56" s="193"/>
    </row>
    <row r="57" spans="1:5" ht="47.25" hidden="1" customHeight="1" x14ac:dyDescent="0.25">
      <c r="A57" s="109"/>
      <c r="B57" s="102">
        <v>43</v>
      </c>
      <c r="C57" s="55"/>
      <c r="D57" s="56"/>
      <c r="E57" s="16"/>
    </row>
    <row r="58" spans="1:5" ht="64.5" hidden="1" customHeight="1" x14ac:dyDescent="0.25">
      <c r="A58" s="109"/>
      <c r="B58" s="29">
        <v>44</v>
      </c>
      <c r="C58" s="55"/>
      <c r="D58" s="56"/>
      <c r="E58" s="16"/>
    </row>
    <row r="59" spans="1:5" ht="33" hidden="1" customHeight="1" x14ac:dyDescent="0.25">
      <c r="A59" s="194" t="s">
        <v>2</v>
      </c>
      <c r="B59" s="194"/>
      <c r="C59" s="194"/>
      <c r="D59" s="109"/>
      <c r="E59" s="26">
        <f>SUM(E57:E58)</f>
        <v>0</v>
      </c>
    </row>
    <row r="60" spans="1:5" s="49" customFormat="1" ht="33" hidden="1" customHeight="1" x14ac:dyDescent="0.25">
      <c r="A60" s="193" t="s">
        <v>66</v>
      </c>
      <c r="B60" s="193"/>
      <c r="C60" s="193"/>
      <c r="D60" s="193"/>
      <c r="E60" s="193"/>
    </row>
    <row r="61" spans="1:5" ht="48" hidden="1" customHeight="1" x14ac:dyDescent="0.25">
      <c r="A61" s="109"/>
      <c r="B61" s="102">
        <v>61</v>
      </c>
      <c r="C61" s="53"/>
      <c r="D61" s="17"/>
      <c r="E61" s="16"/>
    </row>
    <row r="62" spans="1:5" ht="44.25" hidden="1" customHeight="1" x14ac:dyDescent="0.25">
      <c r="A62" s="109"/>
      <c r="B62" s="102">
        <v>62</v>
      </c>
      <c r="C62" s="53"/>
      <c r="D62" s="17"/>
      <c r="E62" s="16"/>
    </row>
    <row r="63" spans="1:5" ht="29.45" hidden="1" customHeight="1" x14ac:dyDescent="0.25">
      <c r="A63" s="194" t="s">
        <v>2</v>
      </c>
      <c r="B63" s="194"/>
      <c r="C63" s="194"/>
      <c r="D63" s="109"/>
      <c r="E63" s="26">
        <f>SUM(E61:E62)</f>
        <v>0</v>
      </c>
    </row>
    <row r="64" spans="1:5" s="49" customFormat="1" ht="34.15" hidden="1" customHeight="1" x14ac:dyDescent="0.25">
      <c r="A64" s="193" t="s">
        <v>72</v>
      </c>
      <c r="B64" s="193"/>
      <c r="C64" s="193"/>
      <c r="D64" s="193"/>
      <c r="E64" s="193"/>
    </row>
    <row r="65" spans="1:5" ht="46.15" hidden="1" customHeight="1" x14ac:dyDescent="0.25">
      <c r="A65" s="109"/>
      <c r="B65" s="102">
        <v>67</v>
      </c>
      <c r="C65" s="14"/>
      <c r="D65" s="17"/>
      <c r="E65" s="16"/>
    </row>
    <row r="66" spans="1:5" ht="62.45" hidden="1" customHeight="1" x14ac:dyDescent="0.25">
      <c r="A66" s="109"/>
      <c r="B66" s="89">
        <v>68</v>
      </c>
      <c r="C66" s="95"/>
      <c r="D66" s="96"/>
      <c r="E66" s="91"/>
    </row>
    <row r="67" spans="1:5" ht="30.6" hidden="1" customHeight="1" x14ac:dyDescent="0.25">
      <c r="A67" s="194" t="s">
        <v>2</v>
      </c>
      <c r="B67" s="194"/>
      <c r="C67" s="194"/>
      <c r="D67" s="109"/>
      <c r="E67" s="26">
        <f>SUM(E65:E66)</f>
        <v>0</v>
      </c>
    </row>
    <row r="68" spans="1:5" s="72" customFormat="1" ht="30.75" customHeight="1" x14ac:dyDescent="0.25">
      <c r="B68" s="97"/>
      <c r="C68" s="121" t="s">
        <v>15</v>
      </c>
      <c r="D68" s="122">
        <f t="shared" ref="D68:E68" si="1">D75+D83+D96+D111+D139+D153+D160+D167</f>
        <v>57.17</v>
      </c>
      <c r="E68" s="45">
        <f t="shared" si="1"/>
        <v>417063007.81</v>
      </c>
    </row>
    <row r="69" spans="1:5" s="67" customFormat="1" ht="31.15" customHeight="1" x14ac:dyDescent="0.25">
      <c r="A69" s="195" t="s">
        <v>163</v>
      </c>
      <c r="B69" s="193"/>
      <c r="C69" s="193"/>
      <c r="D69" s="193"/>
      <c r="E69" s="193"/>
    </row>
    <row r="70" spans="1:5" ht="65.25" customHeight="1" x14ac:dyDescent="0.25">
      <c r="A70" s="109"/>
      <c r="B70" s="102">
        <v>3</v>
      </c>
      <c r="C70" s="55" t="s">
        <v>172</v>
      </c>
      <c r="D70" s="56">
        <v>3.4</v>
      </c>
      <c r="E70" s="16">
        <v>13516755.85</v>
      </c>
    </row>
    <row r="71" spans="1:5" ht="60" customHeight="1" x14ac:dyDescent="0.25">
      <c r="A71" s="109"/>
      <c r="B71" s="102">
        <v>4</v>
      </c>
      <c r="C71" s="55" t="s">
        <v>173</v>
      </c>
      <c r="D71" s="56">
        <v>1.6</v>
      </c>
      <c r="E71" s="16">
        <v>6386183.1699999999</v>
      </c>
    </row>
    <row r="72" spans="1:5" ht="65.25" customHeight="1" x14ac:dyDescent="0.25">
      <c r="A72" s="109"/>
      <c r="B72" s="102">
        <v>5</v>
      </c>
      <c r="C72" s="55" t="s">
        <v>174</v>
      </c>
      <c r="D72" s="56">
        <v>1.38</v>
      </c>
      <c r="E72" s="16">
        <v>5486212.6900000004</v>
      </c>
    </row>
    <row r="73" spans="1:5" ht="24" customHeight="1" x14ac:dyDescent="0.25">
      <c r="A73" s="123"/>
      <c r="B73" s="102"/>
      <c r="C73" s="169" t="s">
        <v>175</v>
      </c>
      <c r="D73" s="56"/>
      <c r="E73" s="16"/>
    </row>
    <row r="74" spans="1:5" ht="43.5" customHeight="1" x14ac:dyDescent="0.25">
      <c r="A74" s="123"/>
      <c r="B74" s="28">
        <v>6</v>
      </c>
      <c r="C74" s="170" t="s">
        <v>176</v>
      </c>
      <c r="D74" s="125">
        <v>0.7</v>
      </c>
      <c r="E74" s="126">
        <v>9977115.1500000004</v>
      </c>
    </row>
    <row r="75" spans="1:5" s="105" customFormat="1" ht="27.75" customHeight="1" x14ac:dyDescent="0.25">
      <c r="A75" s="36"/>
      <c r="B75" s="177" t="s">
        <v>2</v>
      </c>
      <c r="C75" s="178"/>
      <c r="D75" s="109">
        <f>D70+D71+D72+D74</f>
        <v>7.08</v>
      </c>
      <c r="E75" s="26">
        <f>SUM(E70:E74)</f>
        <v>35366266.859999999</v>
      </c>
    </row>
    <row r="76" spans="1:5" s="49" customFormat="1" ht="30" customHeight="1" x14ac:dyDescent="0.25">
      <c r="A76" s="193" t="s">
        <v>17</v>
      </c>
      <c r="B76" s="193"/>
      <c r="C76" s="193"/>
      <c r="D76" s="193"/>
      <c r="E76" s="193"/>
    </row>
    <row r="77" spans="1:5" ht="41.25" customHeight="1" x14ac:dyDescent="0.25">
      <c r="A77" s="109"/>
      <c r="B77" s="27">
        <v>7</v>
      </c>
      <c r="C77" s="150" t="s">
        <v>177</v>
      </c>
      <c r="D77" s="129">
        <v>0.17</v>
      </c>
      <c r="E77" s="130">
        <v>929431.49</v>
      </c>
    </row>
    <row r="78" spans="1:5" ht="41.25" customHeight="1" x14ac:dyDescent="0.25">
      <c r="A78" s="109"/>
      <c r="B78" s="27">
        <v>8</v>
      </c>
      <c r="C78" s="150" t="s">
        <v>178</v>
      </c>
      <c r="D78" s="129">
        <v>0.2</v>
      </c>
      <c r="E78" s="130">
        <v>1274572.17</v>
      </c>
    </row>
    <row r="79" spans="1:5" ht="41.25" customHeight="1" x14ac:dyDescent="0.25">
      <c r="A79" s="109"/>
      <c r="B79" s="27">
        <v>9</v>
      </c>
      <c r="C79" s="150" t="s">
        <v>179</v>
      </c>
      <c r="D79" s="129">
        <v>0.14000000000000001</v>
      </c>
      <c r="E79" s="130">
        <v>760444.07</v>
      </c>
    </row>
    <row r="80" spans="1:5" ht="40.5" customHeight="1" x14ac:dyDescent="0.25">
      <c r="A80" s="109"/>
      <c r="B80" s="28">
        <v>10</v>
      </c>
      <c r="C80" s="124" t="s">
        <v>180</v>
      </c>
      <c r="D80" s="125">
        <v>0.18</v>
      </c>
      <c r="E80" s="126">
        <v>1300319.6499999999</v>
      </c>
    </row>
    <row r="81" spans="1:5" ht="41.25" customHeight="1" x14ac:dyDescent="0.25">
      <c r="A81" s="109"/>
      <c r="B81" s="102">
        <v>11</v>
      </c>
      <c r="C81" s="55" t="s">
        <v>181</v>
      </c>
      <c r="D81" s="56">
        <v>0.18</v>
      </c>
      <c r="E81" s="16">
        <v>7608014.54</v>
      </c>
    </row>
    <row r="82" spans="1:5" ht="41.25" customHeight="1" x14ac:dyDescent="0.25">
      <c r="A82" s="109"/>
      <c r="B82" s="27">
        <v>12</v>
      </c>
      <c r="C82" s="150" t="s">
        <v>182</v>
      </c>
      <c r="D82" s="129">
        <v>0.68</v>
      </c>
      <c r="E82" s="130">
        <v>12153116.189999999</v>
      </c>
    </row>
    <row r="83" spans="1:5" ht="31.5" customHeight="1" x14ac:dyDescent="0.25">
      <c r="A83" s="36"/>
      <c r="B83" s="177" t="s">
        <v>2</v>
      </c>
      <c r="C83" s="178"/>
      <c r="D83" s="109">
        <f>D77+D78+D79+D80+D81+D82</f>
        <v>1.55</v>
      </c>
      <c r="E83" s="26">
        <f>SUM(E77:E82)</f>
        <v>24025898.109999999</v>
      </c>
    </row>
    <row r="84" spans="1:5" s="49" customFormat="1" ht="28.5" customHeight="1" x14ac:dyDescent="0.25">
      <c r="A84" s="193" t="s">
        <v>164</v>
      </c>
      <c r="B84" s="193"/>
      <c r="C84" s="193"/>
      <c r="D84" s="193"/>
      <c r="E84" s="193"/>
    </row>
    <row r="85" spans="1:5" ht="42" customHeight="1" x14ac:dyDescent="0.25">
      <c r="A85" s="109"/>
      <c r="B85" s="102">
        <v>13</v>
      </c>
      <c r="C85" s="55" t="s">
        <v>183</v>
      </c>
      <c r="D85" s="56">
        <v>0.28000000000000003</v>
      </c>
      <c r="E85" s="16">
        <v>1474621.41</v>
      </c>
    </row>
    <row r="86" spans="1:5" ht="45" customHeight="1" x14ac:dyDescent="0.25">
      <c r="A86" s="109"/>
      <c r="B86" s="102">
        <v>14</v>
      </c>
      <c r="C86" s="55" t="s">
        <v>184</v>
      </c>
      <c r="D86" s="56">
        <v>0.71</v>
      </c>
      <c r="E86" s="16">
        <v>2548357.2400000002</v>
      </c>
    </row>
    <row r="87" spans="1:5" ht="42" customHeight="1" x14ac:dyDescent="0.25">
      <c r="A87" s="109"/>
      <c r="B87" s="102">
        <v>15</v>
      </c>
      <c r="C87" s="55" t="s">
        <v>185</v>
      </c>
      <c r="D87" s="56">
        <v>0.53</v>
      </c>
      <c r="E87" s="16">
        <v>2414594.2799999998</v>
      </c>
    </row>
    <row r="88" spans="1:5" ht="42" customHeight="1" x14ac:dyDescent="0.25">
      <c r="A88" s="109"/>
      <c r="B88" s="102">
        <v>16</v>
      </c>
      <c r="C88" s="55" t="s">
        <v>186</v>
      </c>
      <c r="D88" s="56">
        <v>0.35</v>
      </c>
      <c r="E88" s="16">
        <v>1468945.87</v>
      </c>
    </row>
    <row r="89" spans="1:5" ht="102" customHeight="1" x14ac:dyDescent="0.25">
      <c r="A89" s="109"/>
      <c r="B89" s="102">
        <v>17</v>
      </c>
      <c r="C89" s="55" t="s">
        <v>187</v>
      </c>
      <c r="D89" s="56">
        <v>0.5</v>
      </c>
      <c r="E89" s="16">
        <v>5458527.21</v>
      </c>
    </row>
    <row r="90" spans="1:5" ht="42.75" customHeight="1" x14ac:dyDescent="0.25">
      <c r="A90" s="109"/>
      <c r="B90" s="102">
        <v>18</v>
      </c>
      <c r="C90" s="55" t="s">
        <v>188</v>
      </c>
      <c r="D90" s="56">
        <v>0.33</v>
      </c>
      <c r="E90" s="16">
        <v>2883794.24</v>
      </c>
    </row>
    <row r="91" spans="1:5" ht="42.75" customHeight="1" x14ac:dyDescent="0.25">
      <c r="A91" s="109"/>
      <c r="B91" s="102">
        <v>19</v>
      </c>
      <c r="C91" s="55" t="s">
        <v>189</v>
      </c>
      <c r="D91" s="56">
        <v>1.24</v>
      </c>
      <c r="E91" s="16">
        <v>11479863.48</v>
      </c>
    </row>
    <row r="92" spans="1:5" ht="43.5" customHeight="1" x14ac:dyDescent="0.25">
      <c r="A92" s="109"/>
      <c r="B92" s="102">
        <v>20</v>
      </c>
      <c r="C92" s="55" t="s">
        <v>190</v>
      </c>
      <c r="D92" s="68">
        <v>1</v>
      </c>
      <c r="E92" s="16">
        <v>5443109.9199999999</v>
      </c>
    </row>
    <row r="93" spans="1:5" ht="60.75" customHeight="1" x14ac:dyDescent="0.25">
      <c r="A93" s="109"/>
      <c r="B93" s="102">
        <v>21</v>
      </c>
      <c r="C93" s="55" t="s">
        <v>191</v>
      </c>
      <c r="D93" s="56">
        <v>0.52</v>
      </c>
      <c r="E93" s="16">
        <v>2874917.25</v>
      </c>
    </row>
    <row r="94" spans="1:5" ht="63.75" customHeight="1" x14ac:dyDescent="0.25">
      <c r="A94" s="109"/>
      <c r="B94" s="102">
        <v>22</v>
      </c>
      <c r="C94" s="55" t="s">
        <v>192</v>
      </c>
      <c r="D94" s="56">
        <v>0.4</v>
      </c>
      <c r="E94" s="16">
        <v>2348141.84</v>
      </c>
    </row>
    <row r="95" spans="1:5" ht="40.5" customHeight="1" x14ac:dyDescent="0.25">
      <c r="A95" s="109"/>
      <c r="B95" s="102">
        <v>23</v>
      </c>
      <c r="C95" s="55" t="s">
        <v>193</v>
      </c>
      <c r="D95" s="56">
        <v>0.44</v>
      </c>
      <c r="E95" s="16">
        <v>2116454.9500000002</v>
      </c>
    </row>
    <row r="96" spans="1:5" ht="28.5" customHeight="1" x14ac:dyDescent="0.25">
      <c r="A96" s="36"/>
      <c r="B96" s="177" t="s">
        <v>2</v>
      </c>
      <c r="C96" s="178"/>
      <c r="D96" s="25">
        <f>D85+D86+D87+D88+D89+D90+D91+D92+D93+D94+D95</f>
        <v>6.3</v>
      </c>
      <c r="E96" s="26">
        <f>SUM(E85:E95)</f>
        <v>40511327.689999998</v>
      </c>
    </row>
    <row r="97" spans="1:5" s="49" customFormat="1" ht="32.25" customHeight="1" x14ac:dyDescent="0.25">
      <c r="A97" s="193" t="s">
        <v>165</v>
      </c>
      <c r="B97" s="193"/>
      <c r="C97" s="193"/>
      <c r="D97" s="193"/>
      <c r="E97" s="193"/>
    </row>
    <row r="98" spans="1:5" ht="66.75" customHeight="1" x14ac:dyDescent="0.25">
      <c r="A98" s="109"/>
      <c r="B98" s="102">
        <v>24</v>
      </c>
      <c r="C98" s="55" t="s">
        <v>194</v>
      </c>
      <c r="D98" s="56">
        <v>0.21</v>
      </c>
      <c r="E98" s="16">
        <v>1171119.4099999999</v>
      </c>
    </row>
    <row r="99" spans="1:5" ht="68.25" customHeight="1" x14ac:dyDescent="0.25">
      <c r="A99" s="109"/>
      <c r="B99" s="102">
        <v>25</v>
      </c>
      <c r="C99" s="55" t="s">
        <v>195</v>
      </c>
      <c r="D99" s="56">
        <v>0.31</v>
      </c>
      <c r="E99" s="16">
        <v>1113608.1299999999</v>
      </c>
    </row>
    <row r="100" spans="1:5" ht="64.5" customHeight="1" x14ac:dyDescent="0.25">
      <c r="A100" s="109"/>
      <c r="B100" s="28">
        <v>26</v>
      </c>
      <c r="C100" s="124" t="s">
        <v>196</v>
      </c>
      <c r="D100" s="125">
        <v>0.84</v>
      </c>
      <c r="E100" s="126">
        <v>5805983.8799999999</v>
      </c>
    </row>
    <row r="101" spans="1:5" ht="90" customHeight="1" x14ac:dyDescent="0.25">
      <c r="A101" s="109"/>
      <c r="B101" s="102">
        <v>27</v>
      </c>
      <c r="C101" s="55" t="s">
        <v>197</v>
      </c>
      <c r="D101" s="68">
        <v>1</v>
      </c>
      <c r="E101" s="16">
        <v>3393353.57</v>
      </c>
    </row>
    <row r="102" spans="1:5" ht="82.5" customHeight="1" x14ac:dyDescent="0.25">
      <c r="A102" s="109"/>
      <c r="B102" s="102">
        <v>28</v>
      </c>
      <c r="C102" s="55" t="s">
        <v>198</v>
      </c>
      <c r="D102" s="56">
        <v>0.56000000000000005</v>
      </c>
      <c r="E102" s="16">
        <v>1903671.27</v>
      </c>
    </row>
    <row r="103" spans="1:5" ht="61.5" customHeight="1" x14ac:dyDescent="0.25">
      <c r="A103" s="109"/>
      <c r="B103" s="102">
        <v>29</v>
      </c>
      <c r="C103" s="55" t="s">
        <v>199</v>
      </c>
      <c r="D103" s="56">
        <v>0.54</v>
      </c>
      <c r="E103" s="16">
        <v>3846031.57</v>
      </c>
    </row>
    <row r="104" spans="1:5" ht="66.75" customHeight="1" x14ac:dyDescent="0.25">
      <c r="A104" s="109"/>
      <c r="B104" s="102">
        <v>30</v>
      </c>
      <c r="C104" s="55" t="s">
        <v>200</v>
      </c>
      <c r="D104" s="56">
        <v>0.64</v>
      </c>
      <c r="E104" s="16">
        <v>4565913.51</v>
      </c>
    </row>
    <row r="105" spans="1:5" ht="66.75" customHeight="1" x14ac:dyDescent="0.25">
      <c r="A105" s="109"/>
      <c r="B105" s="102">
        <v>31</v>
      </c>
      <c r="C105" s="55" t="s">
        <v>201</v>
      </c>
      <c r="D105" s="56">
        <v>0.6</v>
      </c>
      <c r="E105" s="16">
        <v>7391873.2400000002</v>
      </c>
    </row>
    <row r="106" spans="1:5" ht="63.75" customHeight="1" x14ac:dyDescent="0.25">
      <c r="A106" s="109"/>
      <c r="B106" s="102">
        <v>32</v>
      </c>
      <c r="C106" s="55" t="s">
        <v>202</v>
      </c>
      <c r="D106" s="56">
        <v>0.24</v>
      </c>
      <c r="E106" s="16">
        <v>570257.38</v>
      </c>
    </row>
    <row r="107" spans="1:5" ht="63" customHeight="1" x14ac:dyDescent="0.25">
      <c r="A107" s="109"/>
      <c r="B107" s="102">
        <v>33</v>
      </c>
      <c r="C107" s="55" t="s">
        <v>203</v>
      </c>
      <c r="D107" s="56">
        <v>1.46</v>
      </c>
      <c r="E107" s="16">
        <v>10036700.6</v>
      </c>
    </row>
    <row r="108" spans="1:5" ht="60.75" customHeight="1" x14ac:dyDescent="0.25">
      <c r="A108" s="109"/>
      <c r="B108" s="102">
        <v>34</v>
      </c>
      <c r="C108" s="55" t="s">
        <v>204</v>
      </c>
      <c r="D108" s="56">
        <v>0.41</v>
      </c>
      <c r="E108" s="16">
        <v>2672460.63</v>
      </c>
    </row>
    <row r="109" spans="1:5" ht="81" customHeight="1" x14ac:dyDescent="0.25">
      <c r="A109" s="109"/>
      <c r="B109" s="102">
        <v>35</v>
      </c>
      <c r="C109" s="55" t="s">
        <v>205</v>
      </c>
      <c r="D109" s="56">
        <v>0.55000000000000004</v>
      </c>
      <c r="E109" s="16">
        <v>3914606.26</v>
      </c>
    </row>
    <row r="110" spans="1:5" ht="42" customHeight="1" x14ac:dyDescent="0.25">
      <c r="A110" s="109"/>
      <c r="B110" s="102">
        <v>36</v>
      </c>
      <c r="C110" s="55" t="s">
        <v>206</v>
      </c>
      <c r="D110" s="56">
        <v>2.34</v>
      </c>
      <c r="E110" s="16">
        <v>9332013.8200000003</v>
      </c>
    </row>
    <row r="111" spans="1:5" ht="30" customHeight="1" x14ac:dyDescent="0.25">
      <c r="A111" s="36"/>
      <c r="B111" s="177" t="s">
        <v>2</v>
      </c>
      <c r="C111" s="178"/>
      <c r="D111" s="25">
        <f>D98+D99+D100+D101+D102+D103+D104+D105+D106+D107+D108+D109+D110</f>
        <v>9.6999999999999993</v>
      </c>
      <c r="E111" s="26">
        <f>SUM(E98:E110)</f>
        <v>55717593.270000003</v>
      </c>
    </row>
    <row r="112" spans="1:5" s="49" customFormat="1" ht="28.5" customHeight="1" x14ac:dyDescent="0.25">
      <c r="A112" s="52"/>
      <c r="B112" s="195" t="s">
        <v>16</v>
      </c>
      <c r="C112" s="193"/>
      <c r="D112" s="193"/>
      <c r="E112" s="193"/>
    </row>
    <row r="113" spans="1:5" s="82" customFormat="1" ht="27.75" customHeight="1" x14ac:dyDescent="0.25">
      <c r="A113" s="109"/>
      <c r="B113" s="102">
        <v>37</v>
      </c>
      <c r="C113" s="55" t="s">
        <v>207</v>
      </c>
      <c r="D113" s="56">
        <v>0.77</v>
      </c>
      <c r="E113" s="16">
        <v>2093903.32</v>
      </c>
    </row>
    <row r="114" spans="1:5" s="87" customFormat="1" ht="41.25" customHeight="1" x14ac:dyDescent="0.25">
      <c r="A114" s="61"/>
      <c r="B114" s="29">
        <v>38</v>
      </c>
      <c r="C114" s="127" t="s">
        <v>208</v>
      </c>
      <c r="D114" s="60">
        <v>0.32</v>
      </c>
      <c r="E114" s="15">
        <v>5036984.43</v>
      </c>
    </row>
    <row r="115" spans="1:5" s="82" customFormat="1" ht="64.5" customHeight="1" x14ac:dyDescent="0.25">
      <c r="A115" s="109"/>
      <c r="B115" s="28">
        <v>39</v>
      </c>
      <c r="C115" s="124" t="s">
        <v>209</v>
      </c>
      <c r="D115" s="125">
        <v>0.39</v>
      </c>
      <c r="E115" s="126">
        <v>3395556.62</v>
      </c>
    </row>
    <row r="116" spans="1:5" s="82" customFormat="1" ht="44.25" customHeight="1" x14ac:dyDescent="0.25">
      <c r="A116" s="109"/>
      <c r="B116" s="27">
        <v>40</v>
      </c>
      <c r="C116" s="128" t="s">
        <v>210</v>
      </c>
      <c r="D116" s="129">
        <v>0.28000000000000003</v>
      </c>
      <c r="E116" s="130">
        <v>2924279.04</v>
      </c>
    </row>
    <row r="117" spans="1:5" s="82" customFormat="1" ht="29.25" customHeight="1" x14ac:dyDescent="0.25">
      <c r="A117" s="109"/>
      <c r="B117" s="27">
        <v>41</v>
      </c>
      <c r="C117" s="128" t="s">
        <v>211</v>
      </c>
      <c r="D117" s="129">
        <v>0.48</v>
      </c>
      <c r="E117" s="130">
        <v>3548894.15</v>
      </c>
    </row>
    <row r="118" spans="1:5" s="82" customFormat="1" ht="42" customHeight="1" x14ac:dyDescent="0.25">
      <c r="A118" s="109"/>
      <c r="B118" s="27">
        <v>42</v>
      </c>
      <c r="C118" s="128" t="s">
        <v>212</v>
      </c>
      <c r="D118" s="129">
        <v>0.17</v>
      </c>
      <c r="E118" s="130">
        <v>4768453.2</v>
      </c>
    </row>
    <row r="119" spans="1:5" s="82" customFormat="1" ht="43.5" customHeight="1" x14ac:dyDescent="0.25">
      <c r="A119" s="109"/>
      <c r="B119" s="27">
        <v>43</v>
      </c>
      <c r="C119" s="128" t="s">
        <v>213</v>
      </c>
      <c r="D119" s="129">
        <v>0.33</v>
      </c>
      <c r="E119" s="171">
        <v>2978853.6</v>
      </c>
    </row>
    <row r="120" spans="1:5" s="82" customFormat="1" ht="42" customHeight="1" x14ac:dyDescent="0.25">
      <c r="A120" s="109"/>
      <c r="B120" s="102">
        <v>44</v>
      </c>
      <c r="C120" s="57" t="s">
        <v>214</v>
      </c>
      <c r="D120" s="56">
        <v>0.11</v>
      </c>
      <c r="E120" s="16">
        <v>835357.7</v>
      </c>
    </row>
    <row r="121" spans="1:5" s="82" customFormat="1" ht="64.5" customHeight="1" x14ac:dyDescent="0.25">
      <c r="A121" s="109"/>
      <c r="B121" s="27">
        <v>45</v>
      </c>
      <c r="C121" s="128" t="s">
        <v>215</v>
      </c>
      <c r="D121" s="129">
        <v>0.43</v>
      </c>
      <c r="E121" s="130">
        <v>4888725.22</v>
      </c>
    </row>
    <row r="122" spans="1:5" s="82" customFormat="1" ht="30.75" customHeight="1" x14ac:dyDescent="0.25">
      <c r="A122" s="109"/>
      <c r="B122" s="102">
        <v>46</v>
      </c>
      <c r="C122" s="55" t="s">
        <v>216</v>
      </c>
      <c r="D122" s="56">
        <v>0.8</v>
      </c>
      <c r="E122" s="16">
        <v>3260714.94</v>
      </c>
    </row>
    <row r="123" spans="1:5" s="82" customFormat="1" ht="30" customHeight="1" x14ac:dyDescent="0.25">
      <c r="A123" s="109"/>
      <c r="B123" s="102">
        <v>47</v>
      </c>
      <c r="C123" s="55" t="s">
        <v>217</v>
      </c>
      <c r="D123" s="56">
        <v>0.27</v>
      </c>
      <c r="E123" s="16">
        <v>2877837.7</v>
      </c>
    </row>
    <row r="124" spans="1:5" s="82" customFormat="1" ht="23.25" customHeight="1" x14ac:dyDescent="0.25">
      <c r="A124" s="109"/>
      <c r="B124" s="102"/>
      <c r="C124" s="131" t="s">
        <v>218</v>
      </c>
      <c r="D124" s="56"/>
      <c r="E124" s="16"/>
    </row>
    <row r="125" spans="1:5" s="82" customFormat="1" ht="44.25" customHeight="1" x14ac:dyDescent="0.25">
      <c r="A125" s="109"/>
      <c r="B125" s="102">
        <v>48</v>
      </c>
      <c r="C125" s="14" t="s">
        <v>219</v>
      </c>
      <c r="D125" s="17">
        <v>1.1000000000000001</v>
      </c>
      <c r="E125" s="16">
        <v>4058871.28</v>
      </c>
    </row>
    <row r="126" spans="1:5" s="82" customFormat="1" ht="62.25" customHeight="1" x14ac:dyDescent="0.25">
      <c r="A126" s="109"/>
      <c r="B126" s="102">
        <v>49</v>
      </c>
      <c r="C126" s="14" t="s">
        <v>220</v>
      </c>
      <c r="D126" s="17">
        <v>8.65</v>
      </c>
      <c r="E126" s="16">
        <v>16571357.640000001</v>
      </c>
    </row>
    <row r="127" spans="1:5" s="82" customFormat="1" ht="42" customHeight="1" x14ac:dyDescent="0.25">
      <c r="A127" s="109"/>
      <c r="B127" s="102">
        <v>50</v>
      </c>
      <c r="C127" s="55" t="s">
        <v>221</v>
      </c>
      <c r="D127" s="56">
        <v>0.56999999999999995</v>
      </c>
      <c r="E127" s="16">
        <v>4890539.08</v>
      </c>
    </row>
    <row r="128" spans="1:5" s="82" customFormat="1" ht="64.900000000000006" customHeight="1" x14ac:dyDescent="0.25">
      <c r="A128" s="109"/>
      <c r="B128" s="102">
        <v>51</v>
      </c>
      <c r="C128" s="14" t="s">
        <v>222</v>
      </c>
      <c r="D128" s="65">
        <v>1</v>
      </c>
      <c r="E128" s="16">
        <v>6893495.4900000002</v>
      </c>
    </row>
    <row r="129" spans="1:5" s="82" customFormat="1" ht="26.25" customHeight="1" x14ac:dyDescent="0.25">
      <c r="A129" s="109"/>
      <c r="B129" s="102"/>
      <c r="C129" s="131" t="s">
        <v>223</v>
      </c>
      <c r="D129" s="56"/>
      <c r="E129" s="16"/>
    </row>
    <row r="130" spans="1:5" s="82" customFormat="1" ht="42.75" customHeight="1" x14ac:dyDescent="0.25">
      <c r="A130" s="109"/>
      <c r="B130" s="102">
        <v>52</v>
      </c>
      <c r="C130" s="55" t="s">
        <v>224</v>
      </c>
      <c r="D130" s="56">
        <v>0.5</v>
      </c>
      <c r="E130" s="16">
        <v>6581845.4699999997</v>
      </c>
    </row>
    <row r="131" spans="1:5" s="82" customFormat="1" ht="24.75" customHeight="1" x14ac:dyDescent="0.25">
      <c r="A131" s="109"/>
      <c r="B131" s="102"/>
      <c r="C131" s="131" t="s">
        <v>225</v>
      </c>
      <c r="D131" s="56"/>
      <c r="E131" s="16"/>
    </row>
    <row r="132" spans="1:5" s="82" customFormat="1" ht="42" customHeight="1" x14ac:dyDescent="0.25">
      <c r="A132" s="109"/>
      <c r="B132" s="102">
        <v>53</v>
      </c>
      <c r="C132" s="55" t="s">
        <v>226</v>
      </c>
      <c r="D132" s="56">
        <v>0.4</v>
      </c>
      <c r="E132" s="16">
        <v>4188556.87</v>
      </c>
    </row>
    <row r="133" spans="1:5" s="82" customFormat="1" ht="27" customHeight="1" x14ac:dyDescent="0.25">
      <c r="A133" s="109"/>
      <c r="B133" s="102">
        <v>54</v>
      </c>
      <c r="C133" s="55" t="s">
        <v>227</v>
      </c>
      <c r="D133" s="56">
        <v>1.5</v>
      </c>
      <c r="E133" s="16">
        <v>3639322.59</v>
      </c>
    </row>
    <row r="134" spans="1:5" s="82" customFormat="1" ht="42" customHeight="1" x14ac:dyDescent="0.25">
      <c r="A134" s="109"/>
      <c r="B134" s="102">
        <v>55</v>
      </c>
      <c r="C134" s="55" t="s">
        <v>228</v>
      </c>
      <c r="D134" s="132">
        <v>1</v>
      </c>
      <c r="E134" s="16">
        <v>2772612.69</v>
      </c>
    </row>
    <row r="135" spans="1:5" s="82" customFormat="1" ht="27.75" customHeight="1" x14ac:dyDescent="0.25">
      <c r="A135" s="109"/>
      <c r="B135" s="102">
        <v>56</v>
      </c>
      <c r="C135" s="55" t="s">
        <v>229</v>
      </c>
      <c r="D135" s="56">
        <v>0.5</v>
      </c>
      <c r="E135" s="16">
        <v>1039908.7</v>
      </c>
    </row>
    <row r="136" spans="1:5" s="82" customFormat="1" ht="27.75" customHeight="1" x14ac:dyDescent="0.25">
      <c r="A136" s="109"/>
      <c r="B136" s="102">
        <v>57</v>
      </c>
      <c r="C136" s="55" t="s">
        <v>230</v>
      </c>
      <c r="D136" s="132">
        <v>1</v>
      </c>
      <c r="E136" s="16">
        <v>2772612.69</v>
      </c>
    </row>
    <row r="137" spans="1:5" s="82" customFormat="1" ht="28.5" customHeight="1" x14ac:dyDescent="0.25">
      <c r="A137" s="109"/>
      <c r="B137" s="102">
        <v>58</v>
      </c>
      <c r="C137" s="55" t="s">
        <v>231</v>
      </c>
      <c r="D137" s="56">
        <v>0.7</v>
      </c>
      <c r="E137" s="16">
        <v>1698350.62</v>
      </c>
    </row>
    <row r="138" spans="1:5" s="82" customFormat="1" ht="30" customHeight="1" x14ac:dyDescent="0.25">
      <c r="A138" s="109"/>
      <c r="B138" s="102">
        <v>59</v>
      </c>
      <c r="C138" s="55" t="s">
        <v>232</v>
      </c>
      <c r="D138" s="56">
        <v>0.6</v>
      </c>
      <c r="E138" s="16">
        <v>4330268.6100000003</v>
      </c>
    </row>
    <row r="139" spans="1:5" ht="29.25" customHeight="1" x14ac:dyDescent="0.25">
      <c r="A139" s="36"/>
      <c r="B139" s="177" t="s">
        <v>2</v>
      </c>
      <c r="C139" s="196"/>
      <c r="D139" s="133">
        <f>D113+D114+D115+D116+D117+D118+D119+D120+D121+D122+D123+D125+D126+D127+D128+D130+D132+D133+D134+D135+D136+D137+D138</f>
        <v>21.87</v>
      </c>
      <c r="E139" s="26">
        <f>SUM(E113:E138)</f>
        <v>96047301.650000006</v>
      </c>
    </row>
    <row r="140" spans="1:5" s="67" customFormat="1" ht="28.5" customHeight="1" x14ac:dyDescent="0.25">
      <c r="A140" s="52"/>
      <c r="B140" s="195" t="s">
        <v>166</v>
      </c>
      <c r="C140" s="193"/>
      <c r="D140" s="193"/>
      <c r="E140" s="193"/>
    </row>
    <row r="141" spans="1:5" ht="24.75" customHeight="1" x14ac:dyDescent="0.25">
      <c r="A141" s="123"/>
      <c r="B141" s="102"/>
      <c r="C141" s="220" t="s">
        <v>233</v>
      </c>
      <c r="D141" s="221"/>
      <c r="E141" s="221"/>
    </row>
    <row r="142" spans="1:5" ht="42" customHeight="1" x14ac:dyDescent="0.25">
      <c r="A142" s="109"/>
      <c r="B142" s="28">
        <v>60</v>
      </c>
      <c r="C142" s="139" t="s">
        <v>234</v>
      </c>
      <c r="D142" s="136">
        <v>0.16</v>
      </c>
      <c r="E142" s="126">
        <v>1357834.93</v>
      </c>
    </row>
    <row r="143" spans="1:5" ht="42" customHeight="1" x14ac:dyDescent="0.25">
      <c r="A143" s="109"/>
      <c r="B143" s="28">
        <v>61</v>
      </c>
      <c r="C143" s="139" t="s">
        <v>235</v>
      </c>
      <c r="D143" s="136">
        <v>0.35</v>
      </c>
      <c r="E143" s="126">
        <v>2969509.26</v>
      </c>
    </row>
    <row r="144" spans="1:5" ht="24" customHeight="1" x14ac:dyDescent="0.25">
      <c r="A144" s="123"/>
      <c r="B144" s="102"/>
      <c r="C144" s="220" t="s">
        <v>236</v>
      </c>
      <c r="D144" s="221"/>
      <c r="E144" s="221"/>
    </row>
    <row r="145" spans="1:5" ht="42" customHeight="1" x14ac:dyDescent="0.25">
      <c r="A145" s="123"/>
      <c r="B145" s="102">
        <v>62</v>
      </c>
      <c r="C145" s="134" t="s">
        <v>237</v>
      </c>
      <c r="D145" s="17">
        <v>0.69</v>
      </c>
      <c r="E145" s="16">
        <v>4817984.12</v>
      </c>
    </row>
    <row r="146" spans="1:5" ht="24" customHeight="1" x14ac:dyDescent="0.25">
      <c r="A146" s="123"/>
      <c r="B146" s="102"/>
      <c r="C146" s="135" t="s">
        <v>238</v>
      </c>
      <c r="D146" s="17"/>
      <c r="E146" s="16"/>
    </row>
    <row r="147" spans="1:5" ht="63.75" customHeight="1" x14ac:dyDescent="0.25">
      <c r="A147" s="123"/>
      <c r="B147" s="102">
        <v>63</v>
      </c>
      <c r="C147" s="134" t="s">
        <v>239</v>
      </c>
      <c r="D147" s="17">
        <v>0.04</v>
      </c>
      <c r="E147" s="16">
        <v>931413.86</v>
      </c>
    </row>
    <row r="148" spans="1:5" ht="43.5" customHeight="1" x14ac:dyDescent="0.25">
      <c r="A148" s="123"/>
      <c r="B148" s="102">
        <v>64</v>
      </c>
      <c r="C148" s="134" t="s">
        <v>240</v>
      </c>
      <c r="D148" s="17">
        <v>0.15</v>
      </c>
      <c r="E148" s="16">
        <v>2177179.4</v>
      </c>
    </row>
    <row r="149" spans="1:5" ht="40.5" customHeight="1" x14ac:dyDescent="0.25">
      <c r="A149" s="123"/>
      <c r="B149" s="27">
        <v>65</v>
      </c>
      <c r="C149" s="151" t="s">
        <v>241</v>
      </c>
      <c r="D149" s="152">
        <v>0.28999999999999998</v>
      </c>
      <c r="E149" s="130">
        <v>2139334.42</v>
      </c>
    </row>
    <row r="150" spans="1:5" ht="42" customHeight="1" x14ac:dyDescent="0.25">
      <c r="A150" s="123"/>
      <c r="B150" s="27">
        <v>66</v>
      </c>
      <c r="C150" s="151" t="s">
        <v>242</v>
      </c>
      <c r="D150" s="152">
        <v>0.85</v>
      </c>
      <c r="E150" s="130">
        <v>11169725.52</v>
      </c>
    </row>
    <row r="151" spans="1:5" ht="61.5" customHeight="1" x14ac:dyDescent="0.25">
      <c r="A151" s="123"/>
      <c r="B151" s="102">
        <v>67</v>
      </c>
      <c r="C151" s="134" t="s">
        <v>243</v>
      </c>
      <c r="D151" s="17">
        <v>0.57999999999999996</v>
      </c>
      <c r="E151" s="16">
        <v>2325481.5</v>
      </c>
    </row>
    <row r="152" spans="1:5" ht="42" customHeight="1" x14ac:dyDescent="0.25">
      <c r="A152" s="123"/>
      <c r="B152" s="27">
        <v>68</v>
      </c>
      <c r="C152" s="151" t="s">
        <v>244</v>
      </c>
      <c r="D152" s="152">
        <v>0.1</v>
      </c>
      <c r="E152" s="130">
        <v>1060583.08</v>
      </c>
    </row>
    <row r="153" spans="1:5" ht="31.5" customHeight="1" x14ac:dyDescent="0.25">
      <c r="A153" s="36"/>
      <c r="B153" s="177" t="s">
        <v>2</v>
      </c>
      <c r="C153" s="178"/>
      <c r="D153" s="109">
        <f>D142+D143+D145+D147+D148+D149+D150+D151+D152</f>
        <v>3.21</v>
      </c>
      <c r="E153" s="26">
        <f>E142+E143+E145+E147+E148+E149+E150+E151+E152</f>
        <v>28949046.09</v>
      </c>
    </row>
    <row r="154" spans="1:5" s="49" customFormat="1" ht="30" customHeight="1" x14ac:dyDescent="0.25">
      <c r="A154" s="52"/>
      <c r="B154" s="195" t="s">
        <v>167</v>
      </c>
      <c r="C154" s="193"/>
      <c r="D154" s="193"/>
      <c r="E154" s="193"/>
    </row>
    <row r="155" spans="1:5" ht="24.75" customHeight="1" x14ac:dyDescent="0.25">
      <c r="A155" s="36"/>
      <c r="B155" s="61"/>
      <c r="C155" s="222" t="s">
        <v>245</v>
      </c>
      <c r="D155" s="223"/>
      <c r="E155" s="223"/>
    </row>
    <row r="156" spans="1:5" ht="84.75" customHeight="1" x14ac:dyDescent="0.25">
      <c r="A156" s="109"/>
      <c r="B156" s="102">
        <v>69</v>
      </c>
      <c r="C156" s="14" t="s">
        <v>246</v>
      </c>
      <c r="D156" s="17">
        <v>1.43</v>
      </c>
      <c r="E156" s="16">
        <v>19602900.670000002</v>
      </c>
    </row>
    <row r="157" spans="1:5" ht="26.25" customHeight="1" x14ac:dyDescent="0.25">
      <c r="A157" s="109"/>
      <c r="B157" s="102"/>
      <c r="C157" s="137" t="s">
        <v>247</v>
      </c>
      <c r="D157" s="17"/>
      <c r="E157" s="16"/>
    </row>
    <row r="158" spans="1:5" ht="102.75" customHeight="1" x14ac:dyDescent="0.25">
      <c r="A158" s="109"/>
      <c r="B158" s="102">
        <v>70</v>
      </c>
      <c r="C158" s="14" t="s">
        <v>248</v>
      </c>
      <c r="D158" s="17">
        <v>1.1399999999999999</v>
      </c>
      <c r="E158" s="16">
        <v>10093736.880000001</v>
      </c>
    </row>
    <row r="159" spans="1:5" ht="64.5" customHeight="1" x14ac:dyDescent="0.25">
      <c r="A159" s="109"/>
      <c r="B159" s="28">
        <v>71</v>
      </c>
      <c r="C159" s="139" t="s">
        <v>249</v>
      </c>
      <c r="D159" s="136">
        <v>2.15</v>
      </c>
      <c r="E159" s="126">
        <v>51701953.310000002</v>
      </c>
    </row>
    <row r="160" spans="1:5" s="105" customFormat="1" ht="27" customHeight="1" x14ac:dyDescent="0.25">
      <c r="A160" s="207" t="s">
        <v>2</v>
      </c>
      <c r="B160" s="207"/>
      <c r="C160" s="208"/>
      <c r="D160" s="114">
        <f>D156+D158+D159</f>
        <v>4.72</v>
      </c>
      <c r="E160" s="101">
        <f>SUM(E156:E159)</f>
        <v>81398590.859999999</v>
      </c>
    </row>
    <row r="161" spans="1:5" s="49" customFormat="1" ht="27.75" customHeight="1" x14ac:dyDescent="0.25">
      <c r="A161" s="52"/>
      <c r="B161" s="195" t="s">
        <v>168</v>
      </c>
      <c r="C161" s="193"/>
      <c r="D161" s="193"/>
      <c r="E161" s="193"/>
    </row>
    <row r="162" spans="1:5" s="49" customFormat="1" ht="26.25" customHeight="1" x14ac:dyDescent="0.25">
      <c r="A162" s="52"/>
      <c r="B162" s="61"/>
      <c r="C162" s="222" t="s">
        <v>250</v>
      </c>
      <c r="D162" s="223"/>
      <c r="E162" s="223"/>
    </row>
    <row r="163" spans="1:5" ht="42.75" customHeight="1" x14ac:dyDescent="0.25">
      <c r="A163" s="36"/>
      <c r="B163" s="102">
        <v>72</v>
      </c>
      <c r="C163" s="55" t="s">
        <v>251</v>
      </c>
      <c r="D163" s="56">
        <v>0.84</v>
      </c>
      <c r="E163" s="16">
        <v>13759890.609999999</v>
      </c>
    </row>
    <row r="164" spans="1:5" ht="27.75" customHeight="1" x14ac:dyDescent="0.25">
      <c r="A164" s="36"/>
      <c r="B164" s="102"/>
      <c r="C164" s="131" t="s">
        <v>252</v>
      </c>
      <c r="D164" s="56"/>
      <c r="E164" s="16"/>
    </row>
    <row r="165" spans="1:5" ht="61.5" customHeight="1" x14ac:dyDescent="0.25">
      <c r="A165" s="36"/>
      <c r="B165" s="102">
        <v>73</v>
      </c>
      <c r="C165" s="55" t="s">
        <v>253</v>
      </c>
      <c r="D165" s="56">
        <v>1.2</v>
      </c>
      <c r="E165" s="16">
        <v>32356478.32</v>
      </c>
    </row>
    <row r="166" spans="1:5" ht="75.75" customHeight="1" x14ac:dyDescent="0.25">
      <c r="A166" s="36"/>
      <c r="B166" s="28">
        <v>74</v>
      </c>
      <c r="C166" s="124" t="s">
        <v>254</v>
      </c>
      <c r="D166" s="125">
        <v>0.7</v>
      </c>
      <c r="E166" s="126">
        <v>8930614.3499999996</v>
      </c>
    </row>
    <row r="167" spans="1:5" ht="28.9" customHeight="1" x14ac:dyDescent="0.25">
      <c r="A167" s="36"/>
      <c r="B167" s="177" t="s">
        <v>2</v>
      </c>
      <c r="C167" s="196"/>
      <c r="D167" s="104">
        <f>D163+D165+D166</f>
        <v>2.74</v>
      </c>
      <c r="E167" s="26">
        <f>SUM(E163:E166)</f>
        <v>55046983.280000001</v>
      </c>
    </row>
    <row r="168" spans="1:5" s="105" customFormat="1" ht="25.15" customHeight="1" x14ac:dyDescent="0.25">
      <c r="A168" s="36"/>
      <c r="B168" s="229"/>
      <c r="C168" s="230" t="s">
        <v>8</v>
      </c>
      <c r="D168" s="233">
        <f>D53+D54+D70+D71+D72+D74+D77+D78+D79+D80+D81+D82+D85+D86+D87+D88+D89+D90+D91+D92+D93+D94+D95+D98+D99+D100+D101+D102+D103+D104+D105+D106+D107+D108+D109+D110+D113+D114+D115+D116+D117+D118+D119+D120+D121+D122+D123+D125+D126+D127+D128+D130+D132+D133+D134+D135+D136+D137+D138+D142+D143+D145+D147+D148+D149+D150+D151+D152+D156+D158+D159+D163+D165+D166</f>
        <v>59.38</v>
      </c>
      <c r="E168" s="232">
        <f>E53+E54+E70+E71+E72+E74+E77+E78+E79+E80+E81+E82+E85+E86+E87+E88+E89+E90+E91+E92+E93+E94+E95+E98+E99+E100+E101+E102+E103+E104+E105+E106+E107+E108+E109+E110+E113+E114+E115+E116+E117+E118+E119+E120+E121+E122+E123+E125+E126+E127+E128+E130+E132+E133+E134+E135+E136+E137+E138+E142+E143+E145+E147+E148+E149+E150+E151+E152+E156+E158+E159+E163+E165+E166</f>
        <v>454379436.25999999</v>
      </c>
    </row>
    <row r="170" spans="1:5" x14ac:dyDescent="0.25">
      <c r="E170" s="112"/>
    </row>
    <row r="171" spans="1:5" x14ac:dyDescent="0.25">
      <c r="E171" s="112"/>
    </row>
  </sheetData>
  <mergeCells count="45">
    <mergeCell ref="B167:C167"/>
    <mergeCell ref="A160:C160"/>
    <mergeCell ref="B161:E161"/>
    <mergeCell ref="C162:E162"/>
    <mergeCell ref="C144:E144"/>
    <mergeCell ref="B153:C153"/>
    <mergeCell ref="B154:E154"/>
    <mergeCell ref="C155:E155"/>
    <mergeCell ref="B139:C139"/>
    <mergeCell ref="B140:E140"/>
    <mergeCell ref="C141:E141"/>
    <mergeCell ref="B111:C111"/>
    <mergeCell ref="B112:E112"/>
    <mergeCell ref="B96:C96"/>
    <mergeCell ref="A97:E97"/>
    <mergeCell ref="B83:C83"/>
    <mergeCell ref="A84:E84"/>
    <mergeCell ref="A76:E76"/>
    <mergeCell ref="A64:E64"/>
    <mergeCell ref="A67:C67"/>
    <mergeCell ref="A69:E69"/>
    <mergeCell ref="B75:C75"/>
    <mergeCell ref="A55:C55"/>
    <mergeCell ref="A56:E56"/>
    <mergeCell ref="A59:C59"/>
    <mergeCell ref="A60:E60"/>
    <mergeCell ref="A63:C63"/>
    <mergeCell ref="A42:C42"/>
    <mergeCell ref="A44:E44"/>
    <mergeCell ref="B51:C51"/>
    <mergeCell ref="B52:E52"/>
    <mergeCell ref="A35:C35"/>
    <mergeCell ref="B36:E36"/>
    <mergeCell ref="A25:C25"/>
    <mergeCell ref="A26:E26"/>
    <mergeCell ref="B16:C16"/>
    <mergeCell ref="A17:E17"/>
    <mergeCell ref="A19:C19"/>
    <mergeCell ref="A20:E20"/>
    <mergeCell ref="A8:E8"/>
    <mergeCell ref="B1:E1"/>
    <mergeCell ref="B3:B5"/>
    <mergeCell ref="C3:C5"/>
    <mergeCell ref="D3:D5"/>
    <mergeCell ref="E3:E5"/>
  </mergeCells>
  <pageMargins left="0.7" right="0.7" top="0.75" bottom="0.75" header="0.3" footer="0.3"/>
  <pageSetup paperSize="9" scale="3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67"/>
  <sheetViews>
    <sheetView topLeftCell="B139" zoomScale="40" zoomScaleNormal="40" workbookViewId="0">
      <selection activeCell="J157" sqref="J157"/>
    </sheetView>
  </sheetViews>
  <sheetFormatPr defaultRowHeight="18.75" x14ac:dyDescent="0.25"/>
  <cols>
    <col min="1" max="1" width="5.85546875" style="142" hidden="1" customWidth="1"/>
    <col min="2" max="2" width="7.85546875" style="146" customWidth="1"/>
    <col min="3" max="3" width="158" style="146" customWidth="1"/>
    <col min="4" max="4" width="13.85546875" style="146" customWidth="1"/>
    <col min="5" max="5" width="30.42578125" style="146" customWidth="1"/>
    <col min="6" max="227" width="9.140625" style="146"/>
    <col min="228" max="228" width="0" style="146" hidden="1" customWidth="1"/>
    <col min="229" max="229" width="7.85546875" style="146" customWidth="1"/>
    <col min="230" max="230" width="78.7109375" style="146" customWidth="1"/>
    <col min="231" max="231" width="13.85546875" style="146" customWidth="1"/>
    <col min="232" max="232" width="30.42578125" style="146" customWidth="1"/>
    <col min="233" max="233" width="30" style="146" customWidth="1"/>
    <col min="234" max="234" width="26.140625" style="146" customWidth="1"/>
    <col min="235" max="235" width="27.28515625" style="146" customWidth="1"/>
    <col min="236" max="236" width="19.85546875" style="146" customWidth="1"/>
    <col min="237" max="237" width="28.5703125" style="146" customWidth="1"/>
    <col min="238" max="238" width="23.7109375" style="146" customWidth="1"/>
    <col min="239" max="239" width="18.5703125" style="146" customWidth="1"/>
    <col min="240" max="240" width="21.140625" style="146" customWidth="1"/>
    <col min="241" max="241" width="21.5703125" style="146" customWidth="1"/>
    <col min="242" max="242" width="20.7109375" style="146" customWidth="1"/>
    <col min="243" max="243" width="41.7109375" style="146" customWidth="1"/>
    <col min="244" max="247" width="0" style="146" hidden="1" customWidth="1"/>
    <col min="248" max="248" width="2.5703125" style="146" customWidth="1"/>
    <col min="249" max="249" width="9.140625" style="146" customWidth="1"/>
    <col min="250" max="253" width="0" style="146" hidden="1" customWidth="1"/>
    <col min="254" max="483" width="9.140625" style="146"/>
    <col min="484" max="484" width="0" style="146" hidden="1" customWidth="1"/>
    <col min="485" max="485" width="7.85546875" style="146" customWidth="1"/>
    <col min="486" max="486" width="78.7109375" style="146" customWidth="1"/>
    <col min="487" max="487" width="13.85546875" style="146" customWidth="1"/>
    <col min="488" max="488" width="30.42578125" style="146" customWidth="1"/>
    <col min="489" max="489" width="30" style="146" customWidth="1"/>
    <col min="490" max="490" width="26.140625" style="146" customWidth="1"/>
    <col min="491" max="491" width="27.28515625" style="146" customWidth="1"/>
    <col min="492" max="492" width="19.85546875" style="146" customWidth="1"/>
    <col min="493" max="493" width="28.5703125" style="146" customWidth="1"/>
    <col min="494" max="494" width="23.7109375" style="146" customWidth="1"/>
    <col min="495" max="495" width="18.5703125" style="146" customWidth="1"/>
    <col min="496" max="496" width="21.140625" style="146" customWidth="1"/>
    <col min="497" max="497" width="21.5703125" style="146" customWidth="1"/>
    <col min="498" max="498" width="20.7109375" style="146" customWidth="1"/>
    <col min="499" max="499" width="41.7109375" style="146" customWidth="1"/>
    <col min="500" max="503" width="0" style="146" hidden="1" customWidth="1"/>
    <col min="504" max="504" width="2.5703125" style="146" customWidth="1"/>
    <col min="505" max="505" width="9.140625" style="146" customWidth="1"/>
    <col min="506" max="509" width="0" style="146" hidden="1" customWidth="1"/>
    <col min="510" max="739" width="9.140625" style="146"/>
    <col min="740" max="740" width="0" style="146" hidden="1" customWidth="1"/>
    <col min="741" max="741" width="7.85546875" style="146" customWidth="1"/>
    <col min="742" max="742" width="78.7109375" style="146" customWidth="1"/>
    <col min="743" max="743" width="13.85546875" style="146" customWidth="1"/>
    <col min="744" max="744" width="30.42578125" style="146" customWidth="1"/>
    <col min="745" max="745" width="30" style="146" customWidth="1"/>
    <col min="746" max="746" width="26.140625" style="146" customWidth="1"/>
    <col min="747" max="747" width="27.28515625" style="146" customWidth="1"/>
    <col min="748" max="748" width="19.85546875" style="146" customWidth="1"/>
    <col min="749" max="749" width="28.5703125" style="146" customWidth="1"/>
    <col min="750" max="750" width="23.7109375" style="146" customWidth="1"/>
    <col min="751" max="751" width="18.5703125" style="146" customWidth="1"/>
    <col min="752" max="752" width="21.140625" style="146" customWidth="1"/>
    <col min="753" max="753" width="21.5703125" style="146" customWidth="1"/>
    <col min="754" max="754" width="20.7109375" style="146" customWidth="1"/>
    <col min="755" max="755" width="41.7109375" style="146" customWidth="1"/>
    <col min="756" max="759" width="0" style="146" hidden="1" customWidth="1"/>
    <col min="760" max="760" width="2.5703125" style="146" customWidth="1"/>
    <col min="761" max="761" width="9.140625" style="146" customWidth="1"/>
    <col min="762" max="765" width="0" style="146" hidden="1" customWidth="1"/>
    <col min="766" max="995" width="9.140625" style="146"/>
    <col min="996" max="996" width="0" style="146" hidden="1" customWidth="1"/>
    <col min="997" max="997" width="7.85546875" style="146" customWidth="1"/>
    <col min="998" max="998" width="78.7109375" style="146" customWidth="1"/>
    <col min="999" max="999" width="13.85546875" style="146" customWidth="1"/>
    <col min="1000" max="1000" width="30.42578125" style="146" customWidth="1"/>
    <col min="1001" max="1001" width="30" style="146" customWidth="1"/>
    <col min="1002" max="1002" width="26.140625" style="146" customWidth="1"/>
    <col min="1003" max="1003" width="27.28515625" style="146" customWidth="1"/>
    <col min="1004" max="1004" width="19.85546875" style="146" customWidth="1"/>
    <col min="1005" max="1005" width="28.5703125" style="146" customWidth="1"/>
    <col min="1006" max="1006" width="23.7109375" style="146" customWidth="1"/>
    <col min="1007" max="1007" width="18.5703125" style="146" customWidth="1"/>
    <col min="1008" max="1008" width="21.140625" style="146" customWidth="1"/>
    <col min="1009" max="1009" width="21.5703125" style="146" customWidth="1"/>
    <col min="1010" max="1010" width="20.7109375" style="146" customWidth="1"/>
    <col min="1011" max="1011" width="41.7109375" style="146" customWidth="1"/>
    <col min="1012" max="1015" width="0" style="146" hidden="1" customWidth="1"/>
    <col min="1016" max="1016" width="2.5703125" style="146" customWidth="1"/>
    <col min="1017" max="1017" width="9.140625" style="146" customWidth="1"/>
    <col min="1018" max="1021" width="0" style="146" hidden="1" customWidth="1"/>
    <col min="1022" max="1251" width="9.140625" style="146"/>
    <col min="1252" max="1252" width="0" style="146" hidden="1" customWidth="1"/>
    <col min="1253" max="1253" width="7.85546875" style="146" customWidth="1"/>
    <col min="1254" max="1254" width="78.7109375" style="146" customWidth="1"/>
    <col min="1255" max="1255" width="13.85546875" style="146" customWidth="1"/>
    <col min="1256" max="1256" width="30.42578125" style="146" customWidth="1"/>
    <col min="1257" max="1257" width="30" style="146" customWidth="1"/>
    <col min="1258" max="1258" width="26.140625" style="146" customWidth="1"/>
    <col min="1259" max="1259" width="27.28515625" style="146" customWidth="1"/>
    <col min="1260" max="1260" width="19.85546875" style="146" customWidth="1"/>
    <col min="1261" max="1261" width="28.5703125" style="146" customWidth="1"/>
    <col min="1262" max="1262" width="23.7109375" style="146" customWidth="1"/>
    <col min="1263" max="1263" width="18.5703125" style="146" customWidth="1"/>
    <col min="1264" max="1264" width="21.140625" style="146" customWidth="1"/>
    <col min="1265" max="1265" width="21.5703125" style="146" customWidth="1"/>
    <col min="1266" max="1266" width="20.7109375" style="146" customWidth="1"/>
    <col min="1267" max="1267" width="41.7109375" style="146" customWidth="1"/>
    <col min="1268" max="1271" width="0" style="146" hidden="1" customWidth="1"/>
    <col min="1272" max="1272" width="2.5703125" style="146" customWidth="1"/>
    <col min="1273" max="1273" width="9.140625" style="146" customWidth="1"/>
    <col min="1274" max="1277" width="0" style="146" hidden="1" customWidth="1"/>
    <col min="1278" max="1507" width="9.140625" style="146"/>
    <col min="1508" max="1508" width="0" style="146" hidden="1" customWidth="1"/>
    <col min="1509" max="1509" width="7.85546875" style="146" customWidth="1"/>
    <col min="1510" max="1510" width="78.7109375" style="146" customWidth="1"/>
    <col min="1511" max="1511" width="13.85546875" style="146" customWidth="1"/>
    <col min="1512" max="1512" width="30.42578125" style="146" customWidth="1"/>
    <col min="1513" max="1513" width="30" style="146" customWidth="1"/>
    <col min="1514" max="1514" width="26.140625" style="146" customWidth="1"/>
    <col min="1515" max="1515" width="27.28515625" style="146" customWidth="1"/>
    <col min="1516" max="1516" width="19.85546875" style="146" customWidth="1"/>
    <col min="1517" max="1517" width="28.5703125" style="146" customWidth="1"/>
    <col min="1518" max="1518" width="23.7109375" style="146" customWidth="1"/>
    <col min="1519" max="1519" width="18.5703125" style="146" customWidth="1"/>
    <col min="1520" max="1520" width="21.140625" style="146" customWidth="1"/>
    <col min="1521" max="1521" width="21.5703125" style="146" customWidth="1"/>
    <col min="1522" max="1522" width="20.7109375" style="146" customWidth="1"/>
    <col min="1523" max="1523" width="41.7109375" style="146" customWidth="1"/>
    <col min="1524" max="1527" width="0" style="146" hidden="1" customWidth="1"/>
    <col min="1528" max="1528" width="2.5703125" style="146" customWidth="1"/>
    <col min="1529" max="1529" width="9.140625" style="146" customWidth="1"/>
    <col min="1530" max="1533" width="0" style="146" hidden="1" customWidth="1"/>
    <col min="1534" max="1763" width="9.140625" style="146"/>
    <col min="1764" max="1764" width="0" style="146" hidden="1" customWidth="1"/>
    <col min="1765" max="1765" width="7.85546875" style="146" customWidth="1"/>
    <col min="1766" max="1766" width="78.7109375" style="146" customWidth="1"/>
    <col min="1767" max="1767" width="13.85546875" style="146" customWidth="1"/>
    <col min="1768" max="1768" width="30.42578125" style="146" customWidth="1"/>
    <col min="1769" max="1769" width="30" style="146" customWidth="1"/>
    <col min="1770" max="1770" width="26.140625" style="146" customWidth="1"/>
    <col min="1771" max="1771" width="27.28515625" style="146" customWidth="1"/>
    <col min="1772" max="1772" width="19.85546875" style="146" customWidth="1"/>
    <col min="1773" max="1773" width="28.5703125" style="146" customWidth="1"/>
    <col min="1774" max="1774" width="23.7109375" style="146" customWidth="1"/>
    <col min="1775" max="1775" width="18.5703125" style="146" customWidth="1"/>
    <col min="1776" max="1776" width="21.140625" style="146" customWidth="1"/>
    <col min="1777" max="1777" width="21.5703125" style="146" customWidth="1"/>
    <col min="1778" max="1778" width="20.7109375" style="146" customWidth="1"/>
    <col min="1779" max="1779" width="41.7109375" style="146" customWidth="1"/>
    <col min="1780" max="1783" width="0" style="146" hidden="1" customWidth="1"/>
    <col min="1784" max="1784" width="2.5703125" style="146" customWidth="1"/>
    <col min="1785" max="1785" width="9.140625" style="146" customWidth="1"/>
    <col min="1786" max="1789" width="0" style="146" hidden="1" customWidth="1"/>
    <col min="1790" max="2019" width="9.140625" style="146"/>
    <col min="2020" max="2020" width="0" style="146" hidden="1" customWidth="1"/>
    <col min="2021" max="2021" width="7.85546875" style="146" customWidth="1"/>
    <col min="2022" max="2022" width="78.7109375" style="146" customWidth="1"/>
    <col min="2023" max="2023" width="13.85546875" style="146" customWidth="1"/>
    <col min="2024" max="2024" width="30.42578125" style="146" customWidth="1"/>
    <col min="2025" max="2025" width="30" style="146" customWidth="1"/>
    <col min="2026" max="2026" width="26.140625" style="146" customWidth="1"/>
    <col min="2027" max="2027" width="27.28515625" style="146" customWidth="1"/>
    <col min="2028" max="2028" width="19.85546875" style="146" customWidth="1"/>
    <col min="2029" max="2029" width="28.5703125" style="146" customWidth="1"/>
    <col min="2030" max="2030" width="23.7109375" style="146" customWidth="1"/>
    <col min="2031" max="2031" width="18.5703125" style="146" customWidth="1"/>
    <col min="2032" max="2032" width="21.140625" style="146" customWidth="1"/>
    <col min="2033" max="2033" width="21.5703125" style="146" customWidth="1"/>
    <col min="2034" max="2034" width="20.7109375" style="146" customWidth="1"/>
    <col min="2035" max="2035" width="41.7109375" style="146" customWidth="1"/>
    <col min="2036" max="2039" width="0" style="146" hidden="1" customWidth="1"/>
    <col min="2040" max="2040" width="2.5703125" style="146" customWidth="1"/>
    <col min="2041" max="2041" width="9.140625" style="146" customWidth="1"/>
    <col min="2042" max="2045" width="0" style="146" hidden="1" customWidth="1"/>
    <col min="2046" max="2275" width="9.140625" style="146"/>
    <col min="2276" max="2276" width="0" style="146" hidden="1" customWidth="1"/>
    <col min="2277" max="2277" width="7.85546875" style="146" customWidth="1"/>
    <col min="2278" max="2278" width="78.7109375" style="146" customWidth="1"/>
    <col min="2279" max="2279" width="13.85546875" style="146" customWidth="1"/>
    <col min="2280" max="2280" width="30.42578125" style="146" customWidth="1"/>
    <col min="2281" max="2281" width="30" style="146" customWidth="1"/>
    <col min="2282" max="2282" width="26.140625" style="146" customWidth="1"/>
    <col min="2283" max="2283" width="27.28515625" style="146" customWidth="1"/>
    <col min="2284" max="2284" width="19.85546875" style="146" customWidth="1"/>
    <col min="2285" max="2285" width="28.5703125" style="146" customWidth="1"/>
    <col min="2286" max="2286" width="23.7109375" style="146" customWidth="1"/>
    <col min="2287" max="2287" width="18.5703125" style="146" customWidth="1"/>
    <col min="2288" max="2288" width="21.140625" style="146" customWidth="1"/>
    <col min="2289" max="2289" width="21.5703125" style="146" customWidth="1"/>
    <col min="2290" max="2290" width="20.7109375" style="146" customWidth="1"/>
    <col min="2291" max="2291" width="41.7109375" style="146" customWidth="1"/>
    <col min="2292" max="2295" width="0" style="146" hidden="1" customWidth="1"/>
    <col min="2296" max="2296" width="2.5703125" style="146" customWidth="1"/>
    <col min="2297" max="2297" width="9.140625" style="146" customWidth="1"/>
    <col min="2298" max="2301" width="0" style="146" hidden="1" customWidth="1"/>
    <col min="2302" max="2531" width="9.140625" style="146"/>
    <col min="2532" max="2532" width="0" style="146" hidden="1" customWidth="1"/>
    <col min="2533" max="2533" width="7.85546875" style="146" customWidth="1"/>
    <col min="2534" max="2534" width="78.7109375" style="146" customWidth="1"/>
    <col min="2535" max="2535" width="13.85546875" style="146" customWidth="1"/>
    <col min="2536" max="2536" width="30.42578125" style="146" customWidth="1"/>
    <col min="2537" max="2537" width="30" style="146" customWidth="1"/>
    <col min="2538" max="2538" width="26.140625" style="146" customWidth="1"/>
    <col min="2539" max="2539" width="27.28515625" style="146" customWidth="1"/>
    <col min="2540" max="2540" width="19.85546875" style="146" customWidth="1"/>
    <col min="2541" max="2541" width="28.5703125" style="146" customWidth="1"/>
    <col min="2542" max="2542" width="23.7109375" style="146" customWidth="1"/>
    <col min="2543" max="2543" width="18.5703125" style="146" customWidth="1"/>
    <col min="2544" max="2544" width="21.140625" style="146" customWidth="1"/>
    <col min="2545" max="2545" width="21.5703125" style="146" customWidth="1"/>
    <col min="2546" max="2546" width="20.7109375" style="146" customWidth="1"/>
    <col min="2547" max="2547" width="41.7109375" style="146" customWidth="1"/>
    <col min="2548" max="2551" width="0" style="146" hidden="1" customWidth="1"/>
    <col min="2552" max="2552" width="2.5703125" style="146" customWidth="1"/>
    <col min="2553" max="2553" width="9.140625" style="146" customWidth="1"/>
    <col min="2554" max="2557" width="0" style="146" hidden="1" customWidth="1"/>
    <col min="2558" max="2787" width="9.140625" style="146"/>
    <col min="2788" max="2788" width="0" style="146" hidden="1" customWidth="1"/>
    <col min="2789" max="2789" width="7.85546875" style="146" customWidth="1"/>
    <col min="2790" max="2790" width="78.7109375" style="146" customWidth="1"/>
    <col min="2791" max="2791" width="13.85546875" style="146" customWidth="1"/>
    <col min="2792" max="2792" width="30.42578125" style="146" customWidth="1"/>
    <col min="2793" max="2793" width="30" style="146" customWidth="1"/>
    <col min="2794" max="2794" width="26.140625" style="146" customWidth="1"/>
    <col min="2795" max="2795" width="27.28515625" style="146" customWidth="1"/>
    <col min="2796" max="2796" width="19.85546875" style="146" customWidth="1"/>
    <col min="2797" max="2797" width="28.5703125" style="146" customWidth="1"/>
    <col min="2798" max="2798" width="23.7109375" style="146" customWidth="1"/>
    <col min="2799" max="2799" width="18.5703125" style="146" customWidth="1"/>
    <col min="2800" max="2800" width="21.140625" style="146" customWidth="1"/>
    <col min="2801" max="2801" width="21.5703125" style="146" customWidth="1"/>
    <col min="2802" max="2802" width="20.7109375" style="146" customWidth="1"/>
    <col min="2803" max="2803" width="41.7109375" style="146" customWidth="1"/>
    <col min="2804" max="2807" width="0" style="146" hidden="1" customWidth="1"/>
    <col min="2808" max="2808" width="2.5703125" style="146" customWidth="1"/>
    <col min="2809" max="2809" width="9.140625" style="146" customWidth="1"/>
    <col min="2810" max="2813" width="0" style="146" hidden="1" customWidth="1"/>
    <col min="2814" max="3043" width="9.140625" style="146"/>
    <col min="3044" max="3044" width="0" style="146" hidden="1" customWidth="1"/>
    <col min="3045" max="3045" width="7.85546875" style="146" customWidth="1"/>
    <col min="3046" max="3046" width="78.7109375" style="146" customWidth="1"/>
    <col min="3047" max="3047" width="13.85546875" style="146" customWidth="1"/>
    <col min="3048" max="3048" width="30.42578125" style="146" customWidth="1"/>
    <col min="3049" max="3049" width="30" style="146" customWidth="1"/>
    <col min="3050" max="3050" width="26.140625" style="146" customWidth="1"/>
    <col min="3051" max="3051" width="27.28515625" style="146" customWidth="1"/>
    <col min="3052" max="3052" width="19.85546875" style="146" customWidth="1"/>
    <col min="3053" max="3053" width="28.5703125" style="146" customWidth="1"/>
    <col min="3054" max="3054" width="23.7109375" style="146" customWidth="1"/>
    <col min="3055" max="3055" width="18.5703125" style="146" customWidth="1"/>
    <col min="3056" max="3056" width="21.140625" style="146" customWidth="1"/>
    <col min="3057" max="3057" width="21.5703125" style="146" customWidth="1"/>
    <col min="3058" max="3058" width="20.7109375" style="146" customWidth="1"/>
    <col min="3059" max="3059" width="41.7109375" style="146" customWidth="1"/>
    <col min="3060" max="3063" width="0" style="146" hidden="1" customWidth="1"/>
    <col min="3064" max="3064" width="2.5703125" style="146" customWidth="1"/>
    <col min="3065" max="3065" width="9.140625" style="146" customWidth="1"/>
    <col min="3066" max="3069" width="0" style="146" hidden="1" customWidth="1"/>
    <col min="3070" max="3299" width="9.140625" style="146"/>
    <col min="3300" max="3300" width="0" style="146" hidden="1" customWidth="1"/>
    <col min="3301" max="3301" width="7.85546875" style="146" customWidth="1"/>
    <col min="3302" max="3302" width="78.7109375" style="146" customWidth="1"/>
    <col min="3303" max="3303" width="13.85546875" style="146" customWidth="1"/>
    <col min="3304" max="3304" width="30.42578125" style="146" customWidth="1"/>
    <col min="3305" max="3305" width="30" style="146" customWidth="1"/>
    <col min="3306" max="3306" width="26.140625" style="146" customWidth="1"/>
    <col min="3307" max="3307" width="27.28515625" style="146" customWidth="1"/>
    <col min="3308" max="3308" width="19.85546875" style="146" customWidth="1"/>
    <col min="3309" max="3309" width="28.5703125" style="146" customWidth="1"/>
    <col min="3310" max="3310" width="23.7109375" style="146" customWidth="1"/>
    <col min="3311" max="3311" width="18.5703125" style="146" customWidth="1"/>
    <col min="3312" max="3312" width="21.140625" style="146" customWidth="1"/>
    <col min="3313" max="3313" width="21.5703125" style="146" customWidth="1"/>
    <col min="3314" max="3314" width="20.7109375" style="146" customWidth="1"/>
    <col min="3315" max="3315" width="41.7109375" style="146" customWidth="1"/>
    <col min="3316" max="3319" width="0" style="146" hidden="1" customWidth="1"/>
    <col min="3320" max="3320" width="2.5703125" style="146" customWidth="1"/>
    <col min="3321" max="3321" width="9.140625" style="146" customWidth="1"/>
    <col min="3322" max="3325" width="0" style="146" hidden="1" customWidth="1"/>
    <col min="3326" max="3555" width="9.140625" style="146"/>
    <col min="3556" max="3556" width="0" style="146" hidden="1" customWidth="1"/>
    <col min="3557" max="3557" width="7.85546875" style="146" customWidth="1"/>
    <col min="3558" max="3558" width="78.7109375" style="146" customWidth="1"/>
    <col min="3559" max="3559" width="13.85546875" style="146" customWidth="1"/>
    <col min="3560" max="3560" width="30.42578125" style="146" customWidth="1"/>
    <col min="3561" max="3561" width="30" style="146" customWidth="1"/>
    <col min="3562" max="3562" width="26.140625" style="146" customWidth="1"/>
    <col min="3563" max="3563" width="27.28515625" style="146" customWidth="1"/>
    <col min="3564" max="3564" width="19.85546875" style="146" customWidth="1"/>
    <col min="3565" max="3565" width="28.5703125" style="146" customWidth="1"/>
    <col min="3566" max="3566" width="23.7109375" style="146" customWidth="1"/>
    <col min="3567" max="3567" width="18.5703125" style="146" customWidth="1"/>
    <col min="3568" max="3568" width="21.140625" style="146" customWidth="1"/>
    <col min="3569" max="3569" width="21.5703125" style="146" customWidth="1"/>
    <col min="3570" max="3570" width="20.7109375" style="146" customWidth="1"/>
    <col min="3571" max="3571" width="41.7109375" style="146" customWidth="1"/>
    <col min="3572" max="3575" width="0" style="146" hidden="1" customWidth="1"/>
    <col min="3576" max="3576" width="2.5703125" style="146" customWidth="1"/>
    <col min="3577" max="3577" width="9.140625" style="146" customWidth="1"/>
    <col min="3578" max="3581" width="0" style="146" hidden="1" customWidth="1"/>
    <col min="3582" max="3811" width="9.140625" style="146"/>
    <col min="3812" max="3812" width="0" style="146" hidden="1" customWidth="1"/>
    <col min="3813" max="3813" width="7.85546875" style="146" customWidth="1"/>
    <col min="3814" max="3814" width="78.7109375" style="146" customWidth="1"/>
    <col min="3815" max="3815" width="13.85546875" style="146" customWidth="1"/>
    <col min="3816" max="3816" width="30.42578125" style="146" customWidth="1"/>
    <col min="3817" max="3817" width="30" style="146" customWidth="1"/>
    <col min="3818" max="3818" width="26.140625" style="146" customWidth="1"/>
    <col min="3819" max="3819" width="27.28515625" style="146" customWidth="1"/>
    <col min="3820" max="3820" width="19.85546875" style="146" customWidth="1"/>
    <col min="3821" max="3821" width="28.5703125" style="146" customWidth="1"/>
    <col min="3822" max="3822" width="23.7109375" style="146" customWidth="1"/>
    <col min="3823" max="3823" width="18.5703125" style="146" customWidth="1"/>
    <col min="3824" max="3824" width="21.140625" style="146" customWidth="1"/>
    <col min="3825" max="3825" width="21.5703125" style="146" customWidth="1"/>
    <col min="3826" max="3826" width="20.7109375" style="146" customWidth="1"/>
    <col min="3827" max="3827" width="41.7109375" style="146" customWidth="1"/>
    <col min="3828" max="3831" width="0" style="146" hidden="1" customWidth="1"/>
    <col min="3832" max="3832" width="2.5703125" style="146" customWidth="1"/>
    <col min="3833" max="3833" width="9.140625" style="146" customWidth="1"/>
    <col min="3834" max="3837" width="0" style="146" hidden="1" customWidth="1"/>
    <col min="3838" max="4067" width="9.140625" style="146"/>
    <col min="4068" max="4068" width="0" style="146" hidden="1" customWidth="1"/>
    <col min="4069" max="4069" width="7.85546875" style="146" customWidth="1"/>
    <col min="4070" max="4070" width="78.7109375" style="146" customWidth="1"/>
    <col min="4071" max="4071" width="13.85546875" style="146" customWidth="1"/>
    <col min="4072" max="4072" width="30.42578125" style="146" customWidth="1"/>
    <col min="4073" max="4073" width="30" style="146" customWidth="1"/>
    <col min="4074" max="4074" width="26.140625" style="146" customWidth="1"/>
    <col min="4075" max="4075" width="27.28515625" style="146" customWidth="1"/>
    <col min="4076" max="4076" width="19.85546875" style="146" customWidth="1"/>
    <col min="4077" max="4077" width="28.5703125" style="146" customWidth="1"/>
    <col min="4078" max="4078" width="23.7109375" style="146" customWidth="1"/>
    <col min="4079" max="4079" width="18.5703125" style="146" customWidth="1"/>
    <col min="4080" max="4080" width="21.140625" style="146" customWidth="1"/>
    <col min="4081" max="4081" width="21.5703125" style="146" customWidth="1"/>
    <col min="4082" max="4082" width="20.7109375" style="146" customWidth="1"/>
    <col min="4083" max="4083" width="41.7109375" style="146" customWidth="1"/>
    <col min="4084" max="4087" width="0" style="146" hidden="1" customWidth="1"/>
    <col min="4088" max="4088" width="2.5703125" style="146" customWidth="1"/>
    <col min="4089" max="4089" width="9.140625" style="146" customWidth="1"/>
    <col min="4090" max="4093" width="0" style="146" hidden="1" customWidth="1"/>
    <col min="4094" max="4323" width="9.140625" style="146"/>
    <col min="4324" max="4324" width="0" style="146" hidden="1" customWidth="1"/>
    <col min="4325" max="4325" width="7.85546875" style="146" customWidth="1"/>
    <col min="4326" max="4326" width="78.7109375" style="146" customWidth="1"/>
    <col min="4327" max="4327" width="13.85546875" style="146" customWidth="1"/>
    <col min="4328" max="4328" width="30.42578125" style="146" customWidth="1"/>
    <col min="4329" max="4329" width="30" style="146" customWidth="1"/>
    <col min="4330" max="4330" width="26.140625" style="146" customWidth="1"/>
    <col min="4331" max="4331" width="27.28515625" style="146" customWidth="1"/>
    <col min="4332" max="4332" width="19.85546875" style="146" customWidth="1"/>
    <col min="4333" max="4333" width="28.5703125" style="146" customWidth="1"/>
    <col min="4334" max="4334" width="23.7109375" style="146" customWidth="1"/>
    <col min="4335" max="4335" width="18.5703125" style="146" customWidth="1"/>
    <col min="4336" max="4336" width="21.140625" style="146" customWidth="1"/>
    <col min="4337" max="4337" width="21.5703125" style="146" customWidth="1"/>
    <col min="4338" max="4338" width="20.7109375" style="146" customWidth="1"/>
    <col min="4339" max="4339" width="41.7109375" style="146" customWidth="1"/>
    <col min="4340" max="4343" width="0" style="146" hidden="1" customWidth="1"/>
    <col min="4344" max="4344" width="2.5703125" style="146" customWidth="1"/>
    <col min="4345" max="4345" width="9.140625" style="146" customWidth="1"/>
    <col min="4346" max="4349" width="0" style="146" hidden="1" customWidth="1"/>
    <col min="4350" max="4579" width="9.140625" style="146"/>
    <col min="4580" max="4580" width="0" style="146" hidden="1" customWidth="1"/>
    <col min="4581" max="4581" width="7.85546875" style="146" customWidth="1"/>
    <col min="4582" max="4582" width="78.7109375" style="146" customWidth="1"/>
    <col min="4583" max="4583" width="13.85546875" style="146" customWidth="1"/>
    <col min="4584" max="4584" width="30.42578125" style="146" customWidth="1"/>
    <col min="4585" max="4585" width="30" style="146" customWidth="1"/>
    <col min="4586" max="4586" width="26.140625" style="146" customWidth="1"/>
    <col min="4587" max="4587" width="27.28515625" style="146" customWidth="1"/>
    <col min="4588" max="4588" width="19.85546875" style="146" customWidth="1"/>
    <col min="4589" max="4589" width="28.5703125" style="146" customWidth="1"/>
    <col min="4590" max="4590" width="23.7109375" style="146" customWidth="1"/>
    <col min="4591" max="4591" width="18.5703125" style="146" customWidth="1"/>
    <col min="4592" max="4592" width="21.140625" style="146" customWidth="1"/>
    <col min="4593" max="4593" width="21.5703125" style="146" customWidth="1"/>
    <col min="4594" max="4594" width="20.7109375" style="146" customWidth="1"/>
    <col min="4595" max="4595" width="41.7109375" style="146" customWidth="1"/>
    <col min="4596" max="4599" width="0" style="146" hidden="1" customWidth="1"/>
    <col min="4600" max="4600" width="2.5703125" style="146" customWidth="1"/>
    <col min="4601" max="4601" width="9.140625" style="146" customWidth="1"/>
    <col min="4602" max="4605" width="0" style="146" hidden="1" customWidth="1"/>
    <col min="4606" max="4835" width="9.140625" style="146"/>
    <col min="4836" max="4836" width="0" style="146" hidden="1" customWidth="1"/>
    <col min="4837" max="4837" width="7.85546875" style="146" customWidth="1"/>
    <col min="4838" max="4838" width="78.7109375" style="146" customWidth="1"/>
    <col min="4839" max="4839" width="13.85546875" style="146" customWidth="1"/>
    <col min="4840" max="4840" width="30.42578125" style="146" customWidth="1"/>
    <col min="4841" max="4841" width="30" style="146" customWidth="1"/>
    <col min="4842" max="4842" width="26.140625" style="146" customWidth="1"/>
    <col min="4843" max="4843" width="27.28515625" style="146" customWidth="1"/>
    <col min="4844" max="4844" width="19.85546875" style="146" customWidth="1"/>
    <col min="4845" max="4845" width="28.5703125" style="146" customWidth="1"/>
    <col min="4846" max="4846" width="23.7109375" style="146" customWidth="1"/>
    <col min="4847" max="4847" width="18.5703125" style="146" customWidth="1"/>
    <col min="4848" max="4848" width="21.140625" style="146" customWidth="1"/>
    <col min="4849" max="4849" width="21.5703125" style="146" customWidth="1"/>
    <col min="4850" max="4850" width="20.7109375" style="146" customWidth="1"/>
    <col min="4851" max="4851" width="41.7109375" style="146" customWidth="1"/>
    <col min="4852" max="4855" width="0" style="146" hidden="1" customWidth="1"/>
    <col min="4856" max="4856" width="2.5703125" style="146" customWidth="1"/>
    <col min="4857" max="4857" width="9.140625" style="146" customWidth="1"/>
    <col min="4858" max="4861" width="0" style="146" hidden="1" customWidth="1"/>
    <col min="4862" max="5091" width="9.140625" style="146"/>
    <col min="5092" max="5092" width="0" style="146" hidden="1" customWidth="1"/>
    <col min="5093" max="5093" width="7.85546875" style="146" customWidth="1"/>
    <col min="5094" max="5094" width="78.7109375" style="146" customWidth="1"/>
    <col min="5095" max="5095" width="13.85546875" style="146" customWidth="1"/>
    <col min="5096" max="5096" width="30.42578125" style="146" customWidth="1"/>
    <col min="5097" max="5097" width="30" style="146" customWidth="1"/>
    <col min="5098" max="5098" width="26.140625" style="146" customWidth="1"/>
    <col min="5099" max="5099" width="27.28515625" style="146" customWidth="1"/>
    <col min="5100" max="5100" width="19.85546875" style="146" customWidth="1"/>
    <col min="5101" max="5101" width="28.5703125" style="146" customWidth="1"/>
    <col min="5102" max="5102" width="23.7109375" style="146" customWidth="1"/>
    <col min="5103" max="5103" width="18.5703125" style="146" customWidth="1"/>
    <col min="5104" max="5104" width="21.140625" style="146" customWidth="1"/>
    <col min="5105" max="5105" width="21.5703125" style="146" customWidth="1"/>
    <col min="5106" max="5106" width="20.7109375" style="146" customWidth="1"/>
    <col min="5107" max="5107" width="41.7109375" style="146" customWidth="1"/>
    <col min="5108" max="5111" width="0" style="146" hidden="1" customWidth="1"/>
    <col min="5112" max="5112" width="2.5703125" style="146" customWidth="1"/>
    <col min="5113" max="5113" width="9.140625" style="146" customWidth="1"/>
    <col min="5114" max="5117" width="0" style="146" hidden="1" customWidth="1"/>
    <col min="5118" max="5347" width="9.140625" style="146"/>
    <col min="5348" max="5348" width="0" style="146" hidden="1" customWidth="1"/>
    <col min="5349" max="5349" width="7.85546875" style="146" customWidth="1"/>
    <col min="5350" max="5350" width="78.7109375" style="146" customWidth="1"/>
    <col min="5351" max="5351" width="13.85546875" style="146" customWidth="1"/>
    <col min="5352" max="5352" width="30.42578125" style="146" customWidth="1"/>
    <col min="5353" max="5353" width="30" style="146" customWidth="1"/>
    <col min="5354" max="5354" width="26.140625" style="146" customWidth="1"/>
    <col min="5355" max="5355" width="27.28515625" style="146" customWidth="1"/>
    <col min="5356" max="5356" width="19.85546875" style="146" customWidth="1"/>
    <col min="5357" max="5357" width="28.5703125" style="146" customWidth="1"/>
    <col min="5358" max="5358" width="23.7109375" style="146" customWidth="1"/>
    <col min="5359" max="5359" width="18.5703125" style="146" customWidth="1"/>
    <col min="5360" max="5360" width="21.140625" style="146" customWidth="1"/>
    <col min="5361" max="5361" width="21.5703125" style="146" customWidth="1"/>
    <col min="5362" max="5362" width="20.7109375" style="146" customWidth="1"/>
    <col min="5363" max="5363" width="41.7109375" style="146" customWidth="1"/>
    <col min="5364" max="5367" width="0" style="146" hidden="1" customWidth="1"/>
    <col min="5368" max="5368" width="2.5703125" style="146" customWidth="1"/>
    <col min="5369" max="5369" width="9.140625" style="146" customWidth="1"/>
    <col min="5370" max="5373" width="0" style="146" hidden="1" customWidth="1"/>
    <col min="5374" max="5603" width="9.140625" style="146"/>
    <col min="5604" max="5604" width="0" style="146" hidden="1" customWidth="1"/>
    <col min="5605" max="5605" width="7.85546875" style="146" customWidth="1"/>
    <col min="5606" max="5606" width="78.7109375" style="146" customWidth="1"/>
    <col min="5607" max="5607" width="13.85546875" style="146" customWidth="1"/>
    <col min="5608" max="5608" width="30.42578125" style="146" customWidth="1"/>
    <col min="5609" max="5609" width="30" style="146" customWidth="1"/>
    <col min="5610" max="5610" width="26.140625" style="146" customWidth="1"/>
    <col min="5611" max="5611" width="27.28515625" style="146" customWidth="1"/>
    <col min="5612" max="5612" width="19.85546875" style="146" customWidth="1"/>
    <col min="5613" max="5613" width="28.5703125" style="146" customWidth="1"/>
    <col min="5614" max="5614" width="23.7109375" style="146" customWidth="1"/>
    <col min="5615" max="5615" width="18.5703125" style="146" customWidth="1"/>
    <col min="5616" max="5616" width="21.140625" style="146" customWidth="1"/>
    <col min="5617" max="5617" width="21.5703125" style="146" customWidth="1"/>
    <col min="5618" max="5618" width="20.7109375" style="146" customWidth="1"/>
    <col min="5619" max="5619" width="41.7109375" style="146" customWidth="1"/>
    <col min="5620" max="5623" width="0" style="146" hidden="1" customWidth="1"/>
    <col min="5624" max="5624" width="2.5703125" style="146" customWidth="1"/>
    <col min="5625" max="5625" width="9.140625" style="146" customWidth="1"/>
    <col min="5626" max="5629" width="0" style="146" hidden="1" customWidth="1"/>
    <col min="5630" max="5859" width="9.140625" style="146"/>
    <col min="5860" max="5860" width="0" style="146" hidden="1" customWidth="1"/>
    <col min="5861" max="5861" width="7.85546875" style="146" customWidth="1"/>
    <col min="5862" max="5862" width="78.7109375" style="146" customWidth="1"/>
    <col min="5863" max="5863" width="13.85546875" style="146" customWidth="1"/>
    <col min="5864" max="5864" width="30.42578125" style="146" customWidth="1"/>
    <col min="5865" max="5865" width="30" style="146" customWidth="1"/>
    <col min="5866" max="5866" width="26.140625" style="146" customWidth="1"/>
    <col min="5867" max="5867" width="27.28515625" style="146" customWidth="1"/>
    <col min="5868" max="5868" width="19.85546875" style="146" customWidth="1"/>
    <col min="5869" max="5869" width="28.5703125" style="146" customWidth="1"/>
    <col min="5870" max="5870" width="23.7109375" style="146" customWidth="1"/>
    <col min="5871" max="5871" width="18.5703125" style="146" customWidth="1"/>
    <col min="5872" max="5872" width="21.140625" style="146" customWidth="1"/>
    <col min="5873" max="5873" width="21.5703125" style="146" customWidth="1"/>
    <col min="5874" max="5874" width="20.7109375" style="146" customWidth="1"/>
    <col min="5875" max="5875" width="41.7109375" style="146" customWidth="1"/>
    <col min="5876" max="5879" width="0" style="146" hidden="1" customWidth="1"/>
    <col min="5880" max="5880" width="2.5703125" style="146" customWidth="1"/>
    <col min="5881" max="5881" width="9.140625" style="146" customWidth="1"/>
    <col min="5882" max="5885" width="0" style="146" hidden="1" customWidth="1"/>
    <col min="5886" max="6115" width="9.140625" style="146"/>
    <col min="6116" max="6116" width="0" style="146" hidden="1" customWidth="1"/>
    <col min="6117" max="6117" width="7.85546875" style="146" customWidth="1"/>
    <col min="6118" max="6118" width="78.7109375" style="146" customWidth="1"/>
    <col min="6119" max="6119" width="13.85546875" style="146" customWidth="1"/>
    <col min="6120" max="6120" width="30.42578125" style="146" customWidth="1"/>
    <col min="6121" max="6121" width="30" style="146" customWidth="1"/>
    <col min="6122" max="6122" width="26.140625" style="146" customWidth="1"/>
    <col min="6123" max="6123" width="27.28515625" style="146" customWidth="1"/>
    <col min="6124" max="6124" width="19.85546875" style="146" customWidth="1"/>
    <col min="6125" max="6125" width="28.5703125" style="146" customWidth="1"/>
    <col min="6126" max="6126" width="23.7109375" style="146" customWidth="1"/>
    <col min="6127" max="6127" width="18.5703125" style="146" customWidth="1"/>
    <col min="6128" max="6128" width="21.140625" style="146" customWidth="1"/>
    <col min="6129" max="6129" width="21.5703125" style="146" customWidth="1"/>
    <col min="6130" max="6130" width="20.7109375" style="146" customWidth="1"/>
    <col min="6131" max="6131" width="41.7109375" style="146" customWidth="1"/>
    <col min="6132" max="6135" width="0" style="146" hidden="1" customWidth="1"/>
    <col min="6136" max="6136" width="2.5703125" style="146" customWidth="1"/>
    <col min="6137" max="6137" width="9.140625" style="146" customWidth="1"/>
    <col min="6138" max="6141" width="0" style="146" hidden="1" customWidth="1"/>
    <col min="6142" max="6371" width="9.140625" style="146"/>
    <col min="6372" max="6372" width="0" style="146" hidden="1" customWidth="1"/>
    <col min="6373" max="6373" width="7.85546875" style="146" customWidth="1"/>
    <col min="6374" max="6374" width="78.7109375" style="146" customWidth="1"/>
    <col min="6375" max="6375" width="13.85546875" style="146" customWidth="1"/>
    <col min="6376" max="6376" width="30.42578125" style="146" customWidth="1"/>
    <col min="6377" max="6377" width="30" style="146" customWidth="1"/>
    <col min="6378" max="6378" width="26.140625" style="146" customWidth="1"/>
    <col min="6379" max="6379" width="27.28515625" style="146" customWidth="1"/>
    <col min="6380" max="6380" width="19.85546875" style="146" customWidth="1"/>
    <col min="6381" max="6381" width="28.5703125" style="146" customWidth="1"/>
    <col min="6382" max="6382" width="23.7109375" style="146" customWidth="1"/>
    <col min="6383" max="6383" width="18.5703125" style="146" customWidth="1"/>
    <col min="6384" max="6384" width="21.140625" style="146" customWidth="1"/>
    <col min="6385" max="6385" width="21.5703125" style="146" customWidth="1"/>
    <col min="6386" max="6386" width="20.7109375" style="146" customWidth="1"/>
    <col min="6387" max="6387" width="41.7109375" style="146" customWidth="1"/>
    <col min="6388" max="6391" width="0" style="146" hidden="1" customWidth="1"/>
    <col min="6392" max="6392" width="2.5703125" style="146" customWidth="1"/>
    <col min="6393" max="6393" width="9.140625" style="146" customWidth="1"/>
    <col min="6394" max="6397" width="0" style="146" hidden="1" customWidth="1"/>
    <col min="6398" max="6627" width="9.140625" style="146"/>
    <col min="6628" max="6628" width="0" style="146" hidden="1" customWidth="1"/>
    <col min="6629" max="6629" width="7.85546875" style="146" customWidth="1"/>
    <col min="6630" max="6630" width="78.7109375" style="146" customWidth="1"/>
    <col min="6631" max="6631" width="13.85546875" style="146" customWidth="1"/>
    <col min="6632" max="6632" width="30.42578125" style="146" customWidth="1"/>
    <col min="6633" max="6633" width="30" style="146" customWidth="1"/>
    <col min="6634" max="6634" width="26.140625" style="146" customWidth="1"/>
    <col min="6635" max="6635" width="27.28515625" style="146" customWidth="1"/>
    <col min="6636" max="6636" width="19.85546875" style="146" customWidth="1"/>
    <col min="6637" max="6637" width="28.5703125" style="146" customWidth="1"/>
    <col min="6638" max="6638" width="23.7109375" style="146" customWidth="1"/>
    <col min="6639" max="6639" width="18.5703125" style="146" customWidth="1"/>
    <col min="6640" max="6640" width="21.140625" style="146" customWidth="1"/>
    <col min="6641" max="6641" width="21.5703125" style="146" customWidth="1"/>
    <col min="6642" max="6642" width="20.7109375" style="146" customWidth="1"/>
    <col min="6643" max="6643" width="41.7109375" style="146" customWidth="1"/>
    <col min="6644" max="6647" width="0" style="146" hidden="1" customWidth="1"/>
    <col min="6648" max="6648" width="2.5703125" style="146" customWidth="1"/>
    <col min="6649" max="6649" width="9.140625" style="146" customWidth="1"/>
    <col min="6650" max="6653" width="0" style="146" hidden="1" customWidth="1"/>
    <col min="6654" max="6883" width="9.140625" style="146"/>
    <col min="6884" max="6884" width="0" style="146" hidden="1" customWidth="1"/>
    <col min="6885" max="6885" width="7.85546875" style="146" customWidth="1"/>
    <col min="6886" max="6886" width="78.7109375" style="146" customWidth="1"/>
    <col min="6887" max="6887" width="13.85546875" style="146" customWidth="1"/>
    <col min="6888" max="6888" width="30.42578125" style="146" customWidth="1"/>
    <col min="6889" max="6889" width="30" style="146" customWidth="1"/>
    <col min="6890" max="6890" width="26.140625" style="146" customWidth="1"/>
    <col min="6891" max="6891" width="27.28515625" style="146" customWidth="1"/>
    <col min="6892" max="6892" width="19.85546875" style="146" customWidth="1"/>
    <col min="6893" max="6893" width="28.5703125" style="146" customWidth="1"/>
    <col min="6894" max="6894" width="23.7109375" style="146" customWidth="1"/>
    <col min="6895" max="6895" width="18.5703125" style="146" customWidth="1"/>
    <col min="6896" max="6896" width="21.140625" style="146" customWidth="1"/>
    <col min="6897" max="6897" width="21.5703125" style="146" customWidth="1"/>
    <col min="6898" max="6898" width="20.7109375" style="146" customWidth="1"/>
    <col min="6899" max="6899" width="41.7109375" style="146" customWidth="1"/>
    <col min="6900" max="6903" width="0" style="146" hidden="1" customWidth="1"/>
    <col min="6904" max="6904" width="2.5703125" style="146" customWidth="1"/>
    <col min="6905" max="6905" width="9.140625" style="146" customWidth="1"/>
    <col min="6906" max="6909" width="0" style="146" hidden="1" customWidth="1"/>
    <col min="6910" max="7139" width="9.140625" style="146"/>
    <col min="7140" max="7140" width="0" style="146" hidden="1" customWidth="1"/>
    <col min="7141" max="7141" width="7.85546875" style="146" customWidth="1"/>
    <col min="7142" max="7142" width="78.7109375" style="146" customWidth="1"/>
    <col min="7143" max="7143" width="13.85546875" style="146" customWidth="1"/>
    <col min="7144" max="7144" width="30.42578125" style="146" customWidth="1"/>
    <col min="7145" max="7145" width="30" style="146" customWidth="1"/>
    <col min="7146" max="7146" width="26.140625" style="146" customWidth="1"/>
    <col min="7147" max="7147" width="27.28515625" style="146" customWidth="1"/>
    <col min="7148" max="7148" width="19.85546875" style="146" customWidth="1"/>
    <col min="7149" max="7149" width="28.5703125" style="146" customWidth="1"/>
    <col min="7150" max="7150" width="23.7109375" style="146" customWidth="1"/>
    <col min="7151" max="7151" width="18.5703125" style="146" customWidth="1"/>
    <col min="7152" max="7152" width="21.140625" style="146" customWidth="1"/>
    <col min="7153" max="7153" width="21.5703125" style="146" customWidth="1"/>
    <col min="7154" max="7154" width="20.7109375" style="146" customWidth="1"/>
    <col min="7155" max="7155" width="41.7109375" style="146" customWidth="1"/>
    <col min="7156" max="7159" width="0" style="146" hidden="1" customWidth="1"/>
    <col min="7160" max="7160" width="2.5703125" style="146" customWidth="1"/>
    <col min="7161" max="7161" width="9.140625" style="146" customWidth="1"/>
    <col min="7162" max="7165" width="0" style="146" hidden="1" customWidth="1"/>
    <col min="7166" max="7395" width="9.140625" style="146"/>
    <col min="7396" max="7396" width="0" style="146" hidden="1" customWidth="1"/>
    <col min="7397" max="7397" width="7.85546875" style="146" customWidth="1"/>
    <col min="7398" max="7398" width="78.7109375" style="146" customWidth="1"/>
    <col min="7399" max="7399" width="13.85546875" style="146" customWidth="1"/>
    <col min="7400" max="7400" width="30.42578125" style="146" customWidth="1"/>
    <col min="7401" max="7401" width="30" style="146" customWidth="1"/>
    <col min="7402" max="7402" width="26.140625" style="146" customWidth="1"/>
    <col min="7403" max="7403" width="27.28515625" style="146" customWidth="1"/>
    <col min="7404" max="7404" width="19.85546875" style="146" customWidth="1"/>
    <col min="7405" max="7405" width="28.5703125" style="146" customWidth="1"/>
    <col min="7406" max="7406" width="23.7109375" style="146" customWidth="1"/>
    <col min="7407" max="7407" width="18.5703125" style="146" customWidth="1"/>
    <col min="7408" max="7408" width="21.140625" style="146" customWidth="1"/>
    <col min="7409" max="7409" width="21.5703125" style="146" customWidth="1"/>
    <col min="7410" max="7410" width="20.7109375" style="146" customWidth="1"/>
    <col min="7411" max="7411" width="41.7109375" style="146" customWidth="1"/>
    <col min="7412" max="7415" width="0" style="146" hidden="1" customWidth="1"/>
    <col min="7416" max="7416" width="2.5703125" style="146" customWidth="1"/>
    <col min="7417" max="7417" width="9.140625" style="146" customWidth="1"/>
    <col min="7418" max="7421" width="0" style="146" hidden="1" customWidth="1"/>
    <col min="7422" max="7651" width="9.140625" style="146"/>
    <col min="7652" max="7652" width="0" style="146" hidden="1" customWidth="1"/>
    <col min="7653" max="7653" width="7.85546875" style="146" customWidth="1"/>
    <col min="7654" max="7654" width="78.7109375" style="146" customWidth="1"/>
    <col min="7655" max="7655" width="13.85546875" style="146" customWidth="1"/>
    <col min="7656" max="7656" width="30.42578125" style="146" customWidth="1"/>
    <col min="7657" max="7657" width="30" style="146" customWidth="1"/>
    <col min="7658" max="7658" width="26.140625" style="146" customWidth="1"/>
    <col min="7659" max="7659" width="27.28515625" style="146" customWidth="1"/>
    <col min="7660" max="7660" width="19.85546875" style="146" customWidth="1"/>
    <col min="7661" max="7661" width="28.5703125" style="146" customWidth="1"/>
    <col min="7662" max="7662" width="23.7109375" style="146" customWidth="1"/>
    <col min="7663" max="7663" width="18.5703125" style="146" customWidth="1"/>
    <col min="7664" max="7664" width="21.140625" style="146" customWidth="1"/>
    <col min="7665" max="7665" width="21.5703125" style="146" customWidth="1"/>
    <col min="7666" max="7666" width="20.7109375" style="146" customWidth="1"/>
    <col min="7667" max="7667" width="41.7109375" style="146" customWidth="1"/>
    <col min="7668" max="7671" width="0" style="146" hidden="1" customWidth="1"/>
    <col min="7672" max="7672" width="2.5703125" style="146" customWidth="1"/>
    <col min="7673" max="7673" width="9.140625" style="146" customWidth="1"/>
    <col min="7674" max="7677" width="0" style="146" hidden="1" customWidth="1"/>
    <col min="7678" max="7907" width="9.140625" style="146"/>
    <col min="7908" max="7908" width="0" style="146" hidden="1" customWidth="1"/>
    <col min="7909" max="7909" width="7.85546875" style="146" customWidth="1"/>
    <col min="7910" max="7910" width="78.7109375" style="146" customWidth="1"/>
    <col min="7911" max="7911" width="13.85546875" style="146" customWidth="1"/>
    <col min="7912" max="7912" width="30.42578125" style="146" customWidth="1"/>
    <col min="7913" max="7913" width="30" style="146" customWidth="1"/>
    <col min="7914" max="7914" width="26.140625" style="146" customWidth="1"/>
    <col min="7915" max="7915" width="27.28515625" style="146" customWidth="1"/>
    <col min="7916" max="7916" width="19.85546875" style="146" customWidth="1"/>
    <col min="7917" max="7917" width="28.5703125" style="146" customWidth="1"/>
    <col min="7918" max="7918" width="23.7109375" style="146" customWidth="1"/>
    <col min="7919" max="7919" width="18.5703125" style="146" customWidth="1"/>
    <col min="7920" max="7920" width="21.140625" style="146" customWidth="1"/>
    <col min="7921" max="7921" width="21.5703125" style="146" customWidth="1"/>
    <col min="7922" max="7922" width="20.7109375" style="146" customWidth="1"/>
    <col min="7923" max="7923" width="41.7109375" style="146" customWidth="1"/>
    <col min="7924" max="7927" width="0" style="146" hidden="1" customWidth="1"/>
    <col min="7928" max="7928" width="2.5703125" style="146" customWidth="1"/>
    <col min="7929" max="7929" width="9.140625" style="146" customWidth="1"/>
    <col min="7930" max="7933" width="0" style="146" hidden="1" customWidth="1"/>
    <col min="7934" max="8163" width="9.140625" style="146"/>
    <col min="8164" max="8164" width="0" style="146" hidden="1" customWidth="1"/>
    <col min="8165" max="8165" width="7.85546875" style="146" customWidth="1"/>
    <col min="8166" max="8166" width="78.7109375" style="146" customWidth="1"/>
    <col min="8167" max="8167" width="13.85546875" style="146" customWidth="1"/>
    <col min="8168" max="8168" width="30.42578125" style="146" customWidth="1"/>
    <col min="8169" max="8169" width="30" style="146" customWidth="1"/>
    <col min="8170" max="8170" width="26.140625" style="146" customWidth="1"/>
    <col min="8171" max="8171" width="27.28515625" style="146" customWidth="1"/>
    <col min="8172" max="8172" width="19.85546875" style="146" customWidth="1"/>
    <col min="8173" max="8173" width="28.5703125" style="146" customWidth="1"/>
    <col min="8174" max="8174" width="23.7109375" style="146" customWidth="1"/>
    <col min="8175" max="8175" width="18.5703125" style="146" customWidth="1"/>
    <col min="8176" max="8176" width="21.140625" style="146" customWidth="1"/>
    <col min="8177" max="8177" width="21.5703125" style="146" customWidth="1"/>
    <col min="8178" max="8178" width="20.7109375" style="146" customWidth="1"/>
    <col min="8179" max="8179" width="41.7109375" style="146" customWidth="1"/>
    <col min="8180" max="8183" width="0" style="146" hidden="1" customWidth="1"/>
    <col min="8184" max="8184" width="2.5703125" style="146" customWidth="1"/>
    <col min="8185" max="8185" width="9.140625" style="146" customWidth="1"/>
    <col min="8186" max="8189" width="0" style="146" hidden="1" customWidth="1"/>
    <col min="8190" max="8419" width="9.140625" style="146"/>
    <col min="8420" max="8420" width="0" style="146" hidden="1" customWidth="1"/>
    <col min="8421" max="8421" width="7.85546875" style="146" customWidth="1"/>
    <col min="8422" max="8422" width="78.7109375" style="146" customWidth="1"/>
    <col min="8423" max="8423" width="13.85546875" style="146" customWidth="1"/>
    <col min="8424" max="8424" width="30.42578125" style="146" customWidth="1"/>
    <col min="8425" max="8425" width="30" style="146" customWidth="1"/>
    <col min="8426" max="8426" width="26.140625" style="146" customWidth="1"/>
    <col min="8427" max="8427" width="27.28515625" style="146" customWidth="1"/>
    <col min="8428" max="8428" width="19.85546875" style="146" customWidth="1"/>
    <col min="8429" max="8429" width="28.5703125" style="146" customWidth="1"/>
    <col min="8430" max="8430" width="23.7109375" style="146" customWidth="1"/>
    <col min="8431" max="8431" width="18.5703125" style="146" customWidth="1"/>
    <col min="8432" max="8432" width="21.140625" style="146" customWidth="1"/>
    <col min="8433" max="8433" width="21.5703125" style="146" customWidth="1"/>
    <col min="8434" max="8434" width="20.7109375" style="146" customWidth="1"/>
    <col min="8435" max="8435" width="41.7109375" style="146" customWidth="1"/>
    <col min="8436" max="8439" width="0" style="146" hidden="1" customWidth="1"/>
    <col min="8440" max="8440" width="2.5703125" style="146" customWidth="1"/>
    <col min="8441" max="8441" width="9.140625" style="146" customWidth="1"/>
    <col min="8442" max="8445" width="0" style="146" hidden="1" customWidth="1"/>
    <col min="8446" max="8675" width="9.140625" style="146"/>
    <col min="8676" max="8676" width="0" style="146" hidden="1" customWidth="1"/>
    <col min="8677" max="8677" width="7.85546875" style="146" customWidth="1"/>
    <col min="8678" max="8678" width="78.7109375" style="146" customWidth="1"/>
    <col min="8679" max="8679" width="13.85546875" style="146" customWidth="1"/>
    <col min="8680" max="8680" width="30.42578125" style="146" customWidth="1"/>
    <col min="8681" max="8681" width="30" style="146" customWidth="1"/>
    <col min="8682" max="8682" width="26.140625" style="146" customWidth="1"/>
    <col min="8683" max="8683" width="27.28515625" style="146" customWidth="1"/>
    <col min="8684" max="8684" width="19.85546875" style="146" customWidth="1"/>
    <col min="8685" max="8685" width="28.5703125" style="146" customWidth="1"/>
    <col min="8686" max="8686" width="23.7109375" style="146" customWidth="1"/>
    <col min="8687" max="8687" width="18.5703125" style="146" customWidth="1"/>
    <col min="8688" max="8688" width="21.140625" style="146" customWidth="1"/>
    <col min="8689" max="8689" width="21.5703125" style="146" customWidth="1"/>
    <col min="8690" max="8690" width="20.7109375" style="146" customWidth="1"/>
    <col min="8691" max="8691" width="41.7109375" style="146" customWidth="1"/>
    <col min="8692" max="8695" width="0" style="146" hidden="1" customWidth="1"/>
    <col min="8696" max="8696" width="2.5703125" style="146" customWidth="1"/>
    <col min="8697" max="8697" width="9.140625" style="146" customWidth="1"/>
    <col min="8698" max="8701" width="0" style="146" hidden="1" customWidth="1"/>
    <col min="8702" max="8931" width="9.140625" style="146"/>
    <col min="8932" max="8932" width="0" style="146" hidden="1" customWidth="1"/>
    <col min="8933" max="8933" width="7.85546875" style="146" customWidth="1"/>
    <col min="8934" max="8934" width="78.7109375" style="146" customWidth="1"/>
    <col min="8935" max="8935" width="13.85546875" style="146" customWidth="1"/>
    <col min="8936" max="8936" width="30.42578125" style="146" customWidth="1"/>
    <col min="8937" max="8937" width="30" style="146" customWidth="1"/>
    <col min="8938" max="8938" width="26.140625" style="146" customWidth="1"/>
    <col min="8939" max="8939" width="27.28515625" style="146" customWidth="1"/>
    <col min="8940" max="8940" width="19.85546875" style="146" customWidth="1"/>
    <col min="8941" max="8941" width="28.5703125" style="146" customWidth="1"/>
    <col min="8942" max="8942" width="23.7109375" style="146" customWidth="1"/>
    <col min="8943" max="8943" width="18.5703125" style="146" customWidth="1"/>
    <col min="8944" max="8944" width="21.140625" style="146" customWidth="1"/>
    <col min="8945" max="8945" width="21.5703125" style="146" customWidth="1"/>
    <col min="8946" max="8946" width="20.7109375" style="146" customWidth="1"/>
    <col min="8947" max="8947" width="41.7109375" style="146" customWidth="1"/>
    <col min="8948" max="8951" width="0" style="146" hidden="1" customWidth="1"/>
    <col min="8952" max="8952" width="2.5703125" style="146" customWidth="1"/>
    <col min="8953" max="8953" width="9.140625" style="146" customWidth="1"/>
    <col min="8954" max="8957" width="0" style="146" hidden="1" customWidth="1"/>
    <col min="8958" max="9187" width="9.140625" style="146"/>
    <col min="9188" max="9188" width="0" style="146" hidden="1" customWidth="1"/>
    <col min="9189" max="9189" width="7.85546875" style="146" customWidth="1"/>
    <col min="9190" max="9190" width="78.7109375" style="146" customWidth="1"/>
    <col min="9191" max="9191" width="13.85546875" style="146" customWidth="1"/>
    <col min="9192" max="9192" width="30.42578125" style="146" customWidth="1"/>
    <col min="9193" max="9193" width="30" style="146" customWidth="1"/>
    <col min="9194" max="9194" width="26.140625" style="146" customWidth="1"/>
    <col min="9195" max="9195" width="27.28515625" style="146" customWidth="1"/>
    <col min="9196" max="9196" width="19.85546875" style="146" customWidth="1"/>
    <col min="9197" max="9197" width="28.5703125" style="146" customWidth="1"/>
    <col min="9198" max="9198" width="23.7109375" style="146" customWidth="1"/>
    <col min="9199" max="9199" width="18.5703125" style="146" customWidth="1"/>
    <col min="9200" max="9200" width="21.140625" style="146" customWidth="1"/>
    <col min="9201" max="9201" width="21.5703125" style="146" customWidth="1"/>
    <col min="9202" max="9202" width="20.7109375" style="146" customWidth="1"/>
    <col min="9203" max="9203" width="41.7109375" style="146" customWidth="1"/>
    <col min="9204" max="9207" width="0" style="146" hidden="1" customWidth="1"/>
    <col min="9208" max="9208" width="2.5703125" style="146" customWidth="1"/>
    <col min="9209" max="9209" width="9.140625" style="146" customWidth="1"/>
    <col min="9210" max="9213" width="0" style="146" hidden="1" customWidth="1"/>
    <col min="9214" max="9443" width="9.140625" style="146"/>
    <col min="9444" max="9444" width="0" style="146" hidden="1" customWidth="1"/>
    <col min="9445" max="9445" width="7.85546875" style="146" customWidth="1"/>
    <col min="9446" max="9446" width="78.7109375" style="146" customWidth="1"/>
    <col min="9447" max="9447" width="13.85546875" style="146" customWidth="1"/>
    <col min="9448" max="9448" width="30.42578125" style="146" customWidth="1"/>
    <col min="9449" max="9449" width="30" style="146" customWidth="1"/>
    <col min="9450" max="9450" width="26.140625" style="146" customWidth="1"/>
    <col min="9451" max="9451" width="27.28515625" style="146" customWidth="1"/>
    <col min="9452" max="9452" width="19.85546875" style="146" customWidth="1"/>
    <col min="9453" max="9453" width="28.5703125" style="146" customWidth="1"/>
    <col min="9454" max="9454" width="23.7109375" style="146" customWidth="1"/>
    <col min="9455" max="9455" width="18.5703125" style="146" customWidth="1"/>
    <col min="9456" max="9456" width="21.140625" style="146" customWidth="1"/>
    <col min="9457" max="9457" width="21.5703125" style="146" customWidth="1"/>
    <col min="9458" max="9458" width="20.7109375" style="146" customWidth="1"/>
    <col min="9459" max="9459" width="41.7109375" style="146" customWidth="1"/>
    <col min="9460" max="9463" width="0" style="146" hidden="1" customWidth="1"/>
    <col min="9464" max="9464" width="2.5703125" style="146" customWidth="1"/>
    <col min="9465" max="9465" width="9.140625" style="146" customWidth="1"/>
    <col min="9466" max="9469" width="0" style="146" hidden="1" customWidth="1"/>
    <col min="9470" max="9699" width="9.140625" style="146"/>
    <col min="9700" max="9700" width="0" style="146" hidden="1" customWidth="1"/>
    <col min="9701" max="9701" width="7.85546875" style="146" customWidth="1"/>
    <col min="9702" max="9702" width="78.7109375" style="146" customWidth="1"/>
    <col min="9703" max="9703" width="13.85546875" style="146" customWidth="1"/>
    <col min="9704" max="9704" width="30.42578125" style="146" customWidth="1"/>
    <col min="9705" max="9705" width="30" style="146" customWidth="1"/>
    <col min="9706" max="9706" width="26.140625" style="146" customWidth="1"/>
    <col min="9707" max="9707" width="27.28515625" style="146" customWidth="1"/>
    <col min="9708" max="9708" width="19.85546875" style="146" customWidth="1"/>
    <col min="9709" max="9709" width="28.5703125" style="146" customWidth="1"/>
    <col min="9710" max="9710" width="23.7109375" style="146" customWidth="1"/>
    <col min="9711" max="9711" width="18.5703125" style="146" customWidth="1"/>
    <col min="9712" max="9712" width="21.140625" style="146" customWidth="1"/>
    <col min="9713" max="9713" width="21.5703125" style="146" customWidth="1"/>
    <col min="9714" max="9714" width="20.7109375" style="146" customWidth="1"/>
    <col min="9715" max="9715" width="41.7109375" style="146" customWidth="1"/>
    <col min="9716" max="9719" width="0" style="146" hidden="1" customWidth="1"/>
    <col min="9720" max="9720" width="2.5703125" style="146" customWidth="1"/>
    <col min="9721" max="9721" width="9.140625" style="146" customWidth="1"/>
    <col min="9722" max="9725" width="0" style="146" hidden="1" customWidth="1"/>
    <col min="9726" max="9955" width="9.140625" style="146"/>
    <col min="9956" max="9956" width="0" style="146" hidden="1" customWidth="1"/>
    <col min="9957" max="9957" width="7.85546875" style="146" customWidth="1"/>
    <col min="9958" max="9958" width="78.7109375" style="146" customWidth="1"/>
    <col min="9959" max="9959" width="13.85546875" style="146" customWidth="1"/>
    <col min="9960" max="9960" width="30.42578125" style="146" customWidth="1"/>
    <col min="9961" max="9961" width="30" style="146" customWidth="1"/>
    <col min="9962" max="9962" width="26.140625" style="146" customWidth="1"/>
    <col min="9963" max="9963" width="27.28515625" style="146" customWidth="1"/>
    <col min="9964" max="9964" width="19.85546875" style="146" customWidth="1"/>
    <col min="9965" max="9965" width="28.5703125" style="146" customWidth="1"/>
    <col min="9966" max="9966" width="23.7109375" style="146" customWidth="1"/>
    <col min="9967" max="9967" width="18.5703125" style="146" customWidth="1"/>
    <col min="9968" max="9968" width="21.140625" style="146" customWidth="1"/>
    <col min="9969" max="9969" width="21.5703125" style="146" customWidth="1"/>
    <col min="9970" max="9970" width="20.7109375" style="146" customWidth="1"/>
    <col min="9971" max="9971" width="41.7109375" style="146" customWidth="1"/>
    <col min="9972" max="9975" width="0" style="146" hidden="1" customWidth="1"/>
    <col min="9976" max="9976" width="2.5703125" style="146" customWidth="1"/>
    <col min="9977" max="9977" width="9.140625" style="146" customWidth="1"/>
    <col min="9978" max="9981" width="0" style="146" hidden="1" customWidth="1"/>
    <col min="9982" max="10211" width="9.140625" style="146"/>
    <col min="10212" max="10212" width="0" style="146" hidden="1" customWidth="1"/>
    <col min="10213" max="10213" width="7.85546875" style="146" customWidth="1"/>
    <col min="10214" max="10214" width="78.7109375" style="146" customWidth="1"/>
    <col min="10215" max="10215" width="13.85546875" style="146" customWidth="1"/>
    <col min="10216" max="10216" width="30.42578125" style="146" customWidth="1"/>
    <col min="10217" max="10217" width="30" style="146" customWidth="1"/>
    <col min="10218" max="10218" width="26.140625" style="146" customWidth="1"/>
    <col min="10219" max="10219" width="27.28515625" style="146" customWidth="1"/>
    <col min="10220" max="10220" width="19.85546875" style="146" customWidth="1"/>
    <col min="10221" max="10221" width="28.5703125" style="146" customWidth="1"/>
    <col min="10222" max="10222" width="23.7109375" style="146" customWidth="1"/>
    <col min="10223" max="10223" width="18.5703125" style="146" customWidth="1"/>
    <col min="10224" max="10224" width="21.140625" style="146" customWidth="1"/>
    <col min="10225" max="10225" width="21.5703125" style="146" customWidth="1"/>
    <col min="10226" max="10226" width="20.7109375" style="146" customWidth="1"/>
    <col min="10227" max="10227" width="41.7109375" style="146" customWidth="1"/>
    <col min="10228" max="10231" width="0" style="146" hidden="1" customWidth="1"/>
    <col min="10232" max="10232" width="2.5703125" style="146" customWidth="1"/>
    <col min="10233" max="10233" width="9.140625" style="146" customWidth="1"/>
    <col min="10234" max="10237" width="0" style="146" hidden="1" customWidth="1"/>
    <col min="10238" max="10467" width="9.140625" style="146"/>
    <col min="10468" max="10468" width="0" style="146" hidden="1" customWidth="1"/>
    <col min="10469" max="10469" width="7.85546875" style="146" customWidth="1"/>
    <col min="10470" max="10470" width="78.7109375" style="146" customWidth="1"/>
    <col min="10471" max="10471" width="13.85546875" style="146" customWidth="1"/>
    <col min="10472" max="10472" width="30.42578125" style="146" customWidth="1"/>
    <col min="10473" max="10473" width="30" style="146" customWidth="1"/>
    <col min="10474" max="10474" width="26.140625" style="146" customWidth="1"/>
    <col min="10475" max="10475" width="27.28515625" style="146" customWidth="1"/>
    <col min="10476" max="10476" width="19.85546875" style="146" customWidth="1"/>
    <col min="10477" max="10477" width="28.5703125" style="146" customWidth="1"/>
    <col min="10478" max="10478" width="23.7109375" style="146" customWidth="1"/>
    <col min="10479" max="10479" width="18.5703125" style="146" customWidth="1"/>
    <col min="10480" max="10480" width="21.140625" style="146" customWidth="1"/>
    <col min="10481" max="10481" width="21.5703125" style="146" customWidth="1"/>
    <col min="10482" max="10482" width="20.7109375" style="146" customWidth="1"/>
    <col min="10483" max="10483" width="41.7109375" style="146" customWidth="1"/>
    <col min="10484" max="10487" width="0" style="146" hidden="1" customWidth="1"/>
    <col min="10488" max="10488" width="2.5703125" style="146" customWidth="1"/>
    <col min="10489" max="10489" width="9.140625" style="146" customWidth="1"/>
    <col min="10490" max="10493" width="0" style="146" hidden="1" customWidth="1"/>
    <col min="10494" max="10723" width="9.140625" style="146"/>
    <col min="10724" max="10724" width="0" style="146" hidden="1" customWidth="1"/>
    <col min="10725" max="10725" width="7.85546875" style="146" customWidth="1"/>
    <col min="10726" max="10726" width="78.7109375" style="146" customWidth="1"/>
    <col min="10727" max="10727" width="13.85546875" style="146" customWidth="1"/>
    <col min="10728" max="10728" width="30.42578125" style="146" customWidth="1"/>
    <col min="10729" max="10729" width="30" style="146" customWidth="1"/>
    <col min="10730" max="10730" width="26.140625" style="146" customWidth="1"/>
    <col min="10731" max="10731" width="27.28515625" style="146" customWidth="1"/>
    <col min="10732" max="10732" width="19.85546875" style="146" customWidth="1"/>
    <col min="10733" max="10733" width="28.5703125" style="146" customWidth="1"/>
    <col min="10734" max="10734" width="23.7109375" style="146" customWidth="1"/>
    <col min="10735" max="10735" width="18.5703125" style="146" customWidth="1"/>
    <col min="10736" max="10736" width="21.140625" style="146" customWidth="1"/>
    <col min="10737" max="10737" width="21.5703125" style="146" customWidth="1"/>
    <col min="10738" max="10738" width="20.7109375" style="146" customWidth="1"/>
    <col min="10739" max="10739" width="41.7109375" style="146" customWidth="1"/>
    <col min="10740" max="10743" width="0" style="146" hidden="1" customWidth="1"/>
    <col min="10744" max="10744" width="2.5703125" style="146" customWidth="1"/>
    <col min="10745" max="10745" width="9.140625" style="146" customWidth="1"/>
    <col min="10746" max="10749" width="0" style="146" hidden="1" customWidth="1"/>
    <col min="10750" max="10979" width="9.140625" style="146"/>
    <col min="10980" max="10980" width="0" style="146" hidden="1" customWidth="1"/>
    <col min="10981" max="10981" width="7.85546875" style="146" customWidth="1"/>
    <col min="10982" max="10982" width="78.7109375" style="146" customWidth="1"/>
    <col min="10983" max="10983" width="13.85546875" style="146" customWidth="1"/>
    <col min="10984" max="10984" width="30.42578125" style="146" customWidth="1"/>
    <col min="10985" max="10985" width="30" style="146" customWidth="1"/>
    <col min="10986" max="10986" width="26.140625" style="146" customWidth="1"/>
    <col min="10987" max="10987" width="27.28515625" style="146" customWidth="1"/>
    <col min="10988" max="10988" width="19.85546875" style="146" customWidth="1"/>
    <col min="10989" max="10989" width="28.5703125" style="146" customWidth="1"/>
    <col min="10990" max="10990" width="23.7109375" style="146" customWidth="1"/>
    <col min="10991" max="10991" width="18.5703125" style="146" customWidth="1"/>
    <col min="10992" max="10992" width="21.140625" style="146" customWidth="1"/>
    <col min="10993" max="10993" width="21.5703125" style="146" customWidth="1"/>
    <col min="10994" max="10994" width="20.7109375" style="146" customWidth="1"/>
    <col min="10995" max="10995" width="41.7109375" style="146" customWidth="1"/>
    <col min="10996" max="10999" width="0" style="146" hidden="1" customWidth="1"/>
    <col min="11000" max="11000" width="2.5703125" style="146" customWidth="1"/>
    <col min="11001" max="11001" width="9.140625" style="146" customWidth="1"/>
    <col min="11002" max="11005" width="0" style="146" hidden="1" customWidth="1"/>
    <col min="11006" max="11235" width="9.140625" style="146"/>
    <col min="11236" max="11236" width="0" style="146" hidden="1" customWidth="1"/>
    <col min="11237" max="11237" width="7.85546875" style="146" customWidth="1"/>
    <col min="11238" max="11238" width="78.7109375" style="146" customWidth="1"/>
    <col min="11239" max="11239" width="13.85546875" style="146" customWidth="1"/>
    <col min="11240" max="11240" width="30.42578125" style="146" customWidth="1"/>
    <col min="11241" max="11241" width="30" style="146" customWidth="1"/>
    <col min="11242" max="11242" width="26.140625" style="146" customWidth="1"/>
    <col min="11243" max="11243" width="27.28515625" style="146" customWidth="1"/>
    <col min="11244" max="11244" width="19.85546875" style="146" customWidth="1"/>
    <col min="11245" max="11245" width="28.5703125" style="146" customWidth="1"/>
    <col min="11246" max="11246" width="23.7109375" style="146" customWidth="1"/>
    <col min="11247" max="11247" width="18.5703125" style="146" customWidth="1"/>
    <col min="11248" max="11248" width="21.140625" style="146" customWidth="1"/>
    <col min="11249" max="11249" width="21.5703125" style="146" customWidth="1"/>
    <col min="11250" max="11250" width="20.7109375" style="146" customWidth="1"/>
    <col min="11251" max="11251" width="41.7109375" style="146" customWidth="1"/>
    <col min="11252" max="11255" width="0" style="146" hidden="1" customWidth="1"/>
    <col min="11256" max="11256" width="2.5703125" style="146" customWidth="1"/>
    <col min="11257" max="11257" width="9.140625" style="146" customWidth="1"/>
    <col min="11258" max="11261" width="0" style="146" hidden="1" customWidth="1"/>
    <col min="11262" max="11491" width="9.140625" style="146"/>
    <col min="11492" max="11492" width="0" style="146" hidden="1" customWidth="1"/>
    <col min="11493" max="11493" width="7.85546875" style="146" customWidth="1"/>
    <col min="11494" max="11494" width="78.7109375" style="146" customWidth="1"/>
    <col min="11495" max="11495" width="13.85546875" style="146" customWidth="1"/>
    <col min="11496" max="11496" width="30.42578125" style="146" customWidth="1"/>
    <col min="11497" max="11497" width="30" style="146" customWidth="1"/>
    <col min="11498" max="11498" width="26.140625" style="146" customWidth="1"/>
    <col min="11499" max="11499" width="27.28515625" style="146" customWidth="1"/>
    <col min="11500" max="11500" width="19.85546875" style="146" customWidth="1"/>
    <col min="11501" max="11501" width="28.5703125" style="146" customWidth="1"/>
    <col min="11502" max="11502" width="23.7109375" style="146" customWidth="1"/>
    <col min="11503" max="11503" width="18.5703125" style="146" customWidth="1"/>
    <col min="11504" max="11504" width="21.140625" style="146" customWidth="1"/>
    <col min="11505" max="11505" width="21.5703125" style="146" customWidth="1"/>
    <col min="11506" max="11506" width="20.7109375" style="146" customWidth="1"/>
    <col min="11507" max="11507" width="41.7109375" style="146" customWidth="1"/>
    <col min="11508" max="11511" width="0" style="146" hidden="1" customWidth="1"/>
    <col min="11512" max="11512" width="2.5703125" style="146" customWidth="1"/>
    <col min="11513" max="11513" width="9.140625" style="146" customWidth="1"/>
    <col min="11514" max="11517" width="0" style="146" hidden="1" customWidth="1"/>
    <col min="11518" max="11747" width="9.140625" style="146"/>
    <col min="11748" max="11748" width="0" style="146" hidden="1" customWidth="1"/>
    <col min="11749" max="11749" width="7.85546875" style="146" customWidth="1"/>
    <col min="11750" max="11750" width="78.7109375" style="146" customWidth="1"/>
    <col min="11751" max="11751" width="13.85546875" style="146" customWidth="1"/>
    <col min="11752" max="11752" width="30.42578125" style="146" customWidth="1"/>
    <col min="11753" max="11753" width="30" style="146" customWidth="1"/>
    <col min="11754" max="11754" width="26.140625" style="146" customWidth="1"/>
    <col min="11755" max="11755" width="27.28515625" style="146" customWidth="1"/>
    <col min="11756" max="11756" width="19.85546875" style="146" customWidth="1"/>
    <col min="11757" max="11757" width="28.5703125" style="146" customWidth="1"/>
    <col min="11758" max="11758" width="23.7109375" style="146" customWidth="1"/>
    <col min="11759" max="11759" width="18.5703125" style="146" customWidth="1"/>
    <col min="11760" max="11760" width="21.140625" style="146" customWidth="1"/>
    <col min="11761" max="11761" width="21.5703125" style="146" customWidth="1"/>
    <col min="11762" max="11762" width="20.7109375" style="146" customWidth="1"/>
    <col min="11763" max="11763" width="41.7109375" style="146" customWidth="1"/>
    <col min="11764" max="11767" width="0" style="146" hidden="1" customWidth="1"/>
    <col min="11768" max="11768" width="2.5703125" style="146" customWidth="1"/>
    <col min="11769" max="11769" width="9.140625" style="146" customWidth="1"/>
    <col min="11770" max="11773" width="0" style="146" hidden="1" customWidth="1"/>
    <col min="11774" max="12003" width="9.140625" style="146"/>
    <col min="12004" max="12004" width="0" style="146" hidden="1" customWidth="1"/>
    <col min="12005" max="12005" width="7.85546875" style="146" customWidth="1"/>
    <col min="12006" max="12006" width="78.7109375" style="146" customWidth="1"/>
    <col min="12007" max="12007" width="13.85546875" style="146" customWidth="1"/>
    <col min="12008" max="12008" width="30.42578125" style="146" customWidth="1"/>
    <col min="12009" max="12009" width="30" style="146" customWidth="1"/>
    <col min="12010" max="12010" width="26.140625" style="146" customWidth="1"/>
    <col min="12011" max="12011" width="27.28515625" style="146" customWidth="1"/>
    <col min="12012" max="12012" width="19.85546875" style="146" customWidth="1"/>
    <col min="12013" max="12013" width="28.5703125" style="146" customWidth="1"/>
    <col min="12014" max="12014" width="23.7109375" style="146" customWidth="1"/>
    <col min="12015" max="12015" width="18.5703125" style="146" customWidth="1"/>
    <col min="12016" max="12016" width="21.140625" style="146" customWidth="1"/>
    <col min="12017" max="12017" width="21.5703125" style="146" customWidth="1"/>
    <col min="12018" max="12018" width="20.7109375" style="146" customWidth="1"/>
    <col min="12019" max="12019" width="41.7109375" style="146" customWidth="1"/>
    <col min="12020" max="12023" width="0" style="146" hidden="1" customWidth="1"/>
    <col min="12024" max="12024" width="2.5703125" style="146" customWidth="1"/>
    <col min="12025" max="12025" width="9.140625" style="146" customWidth="1"/>
    <col min="12026" max="12029" width="0" style="146" hidden="1" customWidth="1"/>
    <col min="12030" max="12259" width="9.140625" style="146"/>
    <col min="12260" max="12260" width="0" style="146" hidden="1" customWidth="1"/>
    <col min="12261" max="12261" width="7.85546875" style="146" customWidth="1"/>
    <col min="12262" max="12262" width="78.7109375" style="146" customWidth="1"/>
    <col min="12263" max="12263" width="13.85546875" style="146" customWidth="1"/>
    <col min="12264" max="12264" width="30.42578125" style="146" customWidth="1"/>
    <col min="12265" max="12265" width="30" style="146" customWidth="1"/>
    <col min="12266" max="12266" width="26.140625" style="146" customWidth="1"/>
    <col min="12267" max="12267" width="27.28515625" style="146" customWidth="1"/>
    <col min="12268" max="12268" width="19.85546875" style="146" customWidth="1"/>
    <col min="12269" max="12269" width="28.5703125" style="146" customWidth="1"/>
    <col min="12270" max="12270" width="23.7109375" style="146" customWidth="1"/>
    <col min="12271" max="12271" width="18.5703125" style="146" customWidth="1"/>
    <col min="12272" max="12272" width="21.140625" style="146" customWidth="1"/>
    <col min="12273" max="12273" width="21.5703125" style="146" customWidth="1"/>
    <col min="12274" max="12274" width="20.7109375" style="146" customWidth="1"/>
    <col min="12275" max="12275" width="41.7109375" style="146" customWidth="1"/>
    <col min="12276" max="12279" width="0" style="146" hidden="1" customWidth="1"/>
    <col min="12280" max="12280" width="2.5703125" style="146" customWidth="1"/>
    <col min="12281" max="12281" width="9.140625" style="146" customWidth="1"/>
    <col min="12282" max="12285" width="0" style="146" hidden="1" customWidth="1"/>
    <col min="12286" max="12515" width="9.140625" style="146"/>
    <col min="12516" max="12516" width="0" style="146" hidden="1" customWidth="1"/>
    <col min="12517" max="12517" width="7.85546875" style="146" customWidth="1"/>
    <col min="12518" max="12518" width="78.7109375" style="146" customWidth="1"/>
    <col min="12519" max="12519" width="13.85546875" style="146" customWidth="1"/>
    <col min="12520" max="12520" width="30.42578125" style="146" customWidth="1"/>
    <col min="12521" max="12521" width="30" style="146" customWidth="1"/>
    <col min="12522" max="12522" width="26.140625" style="146" customWidth="1"/>
    <col min="12523" max="12523" width="27.28515625" style="146" customWidth="1"/>
    <col min="12524" max="12524" width="19.85546875" style="146" customWidth="1"/>
    <col min="12525" max="12525" width="28.5703125" style="146" customWidth="1"/>
    <col min="12526" max="12526" width="23.7109375" style="146" customWidth="1"/>
    <col min="12527" max="12527" width="18.5703125" style="146" customWidth="1"/>
    <col min="12528" max="12528" width="21.140625" style="146" customWidth="1"/>
    <col min="12529" max="12529" width="21.5703125" style="146" customWidth="1"/>
    <col min="12530" max="12530" width="20.7109375" style="146" customWidth="1"/>
    <col min="12531" max="12531" width="41.7109375" style="146" customWidth="1"/>
    <col min="12532" max="12535" width="0" style="146" hidden="1" customWidth="1"/>
    <col min="12536" max="12536" width="2.5703125" style="146" customWidth="1"/>
    <col min="12537" max="12537" width="9.140625" style="146" customWidth="1"/>
    <col min="12538" max="12541" width="0" style="146" hidden="1" customWidth="1"/>
    <col min="12542" max="12771" width="9.140625" style="146"/>
    <col min="12772" max="12772" width="0" style="146" hidden="1" customWidth="1"/>
    <col min="12773" max="12773" width="7.85546875" style="146" customWidth="1"/>
    <col min="12774" max="12774" width="78.7109375" style="146" customWidth="1"/>
    <col min="12775" max="12775" width="13.85546875" style="146" customWidth="1"/>
    <col min="12776" max="12776" width="30.42578125" style="146" customWidth="1"/>
    <col min="12777" max="12777" width="30" style="146" customWidth="1"/>
    <col min="12778" max="12778" width="26.140625" style="146" customWidth="1"/>
    <col min="12779" max="12779" width="27.28515625" style="146" customWidth="1"/>
    <col min="12780" max="12780" width="19.85546875" style="146" customWidth="1"/>
    <col min="12781" max="12781" width="28.5703125" style="146" customWidth="1"/>
    <col min="12782" max="12782" width="23.7109375" style="146" customWidth="1"/>
    <col min="12783" max="12783" width="18.5703125" style="146" customWidth="1"/>
    <col min="12784" max="12784" width="21.140625" style="146" customWidth="1"/>
    <col min="12785" max="12785" width="21.5703125" style="146" customWidth="1"/>
    <col min="12786" max="12786" width="20.7109375" style="146" customWidth="1"/>
    <col min="12787" max="12787" width="41.7109375" style="146" customWidth="1"/>
    <col min="12788" max="12791" width="0" style="146" hidden="1" customWidth="1"/>
    <col min="12792" max="12792" width="2.5703125" style="146" customWidth="1"/>
    <col min="12793" max="12793" width="9.140625" style="146" customWidth="1"/>
    <col min="12794" max="12797" width="0" style="146" hidden="1" customWidth="1"/>
    <col min="12798" max="13027" width="9.140625" style="146"/>
    <col min="13028" max="13028" width="0" style="146" hidden="1" customWidth="1"/>
    <col min="13029" max="13029" width="7.85546875" style="146" customWidth="1"/>
    <col min="13030" max="13030" width="78.7109375" style="146" customWidth="1"/>
    <col min="13031" max="13031" width="13.85546875" style="146" customWidth="1"/>
    <col min="13032" max="13032" width="30.42578125" style="146" customWidth="1"/>
    <col min="13033" max="13033" width="30" style="146" customWidth="1"/>
    <col min="13034" max="13034" width="26.140625" style="146" customWidth="1"/>
    <col min="13035" max="13035" width="27.28515625" style="146" customWidth="1"/>
    <col min="13036" max="13036" width="19.85546875" style="146" customWidth="1"/>
    <col min="13037" max="13037" width="28.5703125" style="146" customWidth="1"/>
    <col min="13038" max="13038" width="23.7109375" style="146" customWidth="1"/>
    <col min="13039" max="13039" width="18.5703125" style="146" customWidth="1"/>
    <col min="13040" max="13040" width="21.140625" style="146" customWidth="1"/>
    <col min="13041" max="13041" width="21.5703125" style="146" customWidth="1"/>
    <col min="13042" max="13042" width="20.7109375" style="146" customWidth="1"/>
    <col min="13043" max="13043" width="41.7109375" style="146" customWidth="1"/>
    <col min="13044" max="13047" width="0" style="146" hidden="1" customWidth="1"/>
    <col min="13048" max="13048" width="2.5703125" style="146" customWidth="1"/>
    <col min="13049" max="13049" width="9.140625" style="146" customWidth="1"/>
    <col min="13050" max="13053" width="0" style="146" hidden="1" customWidth="1"/>
    <col min="13054" max="13283" width="9.140625" style="146"/>
    <col min="13284" max="13284" width="0" style="146" hidden="1" customWidth="1"/>
    <col min="13285" max="13285" width="7.85546875" style="146" customWidth="1"/>
    <col min="13286" max="13286" width="78.7109375" style="146" customWidth="1"/>
    <col min="13287" max="13287" width="13.85546875" style="146" customWidth="1"/>
    <col min="13288" max="13288" width="30.42578125" style="146" customWidth="1"/>
    <col min="13289" max="13289" width="30" style="146" customWidth="1"/>
    <col min="13290" max="13290" width="26.140625" style="146" customWidth="1"/>
    <col min="13291" max="13291" width="27.28515625" style="146" customWidth="1"/>
    <col min="13292" max="13292" width="19.85546875" style="146" customWidth="1"/>
    <col min="13293" max="13293" width="28.5703125" style="146" customWidth="1"/>
    <col min="13294" max="13294" width="23.7109375" style="146" customWidth="1"/>
    <col min="13295" max="13295" width="18.5703125" style="146" customWidth="1"/>
    <col min="13296" max="13296" width="21.140625" style="146" customWidth="1"/>
    <col min="13297" max="13297" width="21.5703125" style="146" customWidth="1"/>
    <col min="13298" max="13298" width="20.7109375" style="146" customWidth="1"/>
    <col min="13299" max="13299" width="41.7109375" style="146" customWidth="1"/>
    <col min="13300" max="13303" width="0" style="146" hidden="1" customWidth="1"/>
    <col min="13304" max="13304" width="2.5703125" style="146" customWidth="1"/>
    <col min="13305" max="13305" width="9.140625" style="146" customWidth="1"/>
    <col min="13306" max="13309" width="0" style="146" hidden="1" customWidth="1"/>
    <col min="13310" max="13539" width="9.140625" style="146"/>
    <col min="13540" max="13540" width="0" style="146" hidden="1" customWidth="1"/>
    <col min="13541" max="13541" width="7.85546875" style="146" customWidth="1"/>
    <col min="13542" max="13542" width="78.7109375" style="146" customWidth="1"/>
    <col min="13543" max="13543" width="13.85546875" style="146" customWidth="1"/>
    <col min="13544" max="13544" width="30.42578125" style="146" customWidth="1"/>
    <col min="13545" max="13545" width="30" style="146" customWidth="1"/>
    <col min="13546" max="13546" width="26.140625" style="146" customWidth="1"/>
    <col min="13547" max="13547" width="27.28515625" style="146" customWidth="1"/>
    <col min="13548" max="13548" width="19.85546875" style="146" customWidth="1"/>
    <col min="13549" max="13549" width="28.5703125" style="146" customWidth="1"/>
    <col min="13550" max="13550" width="23.7109375" style="146" customWidth="1"/>
    <col min="13551" max="13551" width="18.5703125" style="146" customWidth="1"/>
    <col min="13552" max="13552" width="21.140625" style="146" customWidth="1"/>
    <col min="13553" max="13553" width="21.5703125" style="146" customWidth="1"/>
    <col min="13554" max="13554" width="20.7109375" style="146" customWidth="1"/>
    <col min="13555" max="13555" width="41.7109375" style="146" customWidth="1"/>
    <col min="13556" max="13559" width="0" style="146" hidden="1" customWidth="1"/>
    <col min="13560" max="13560" width="2.5703125" style="146" customWidth="1"/>
    <col min="13561" max="13561" width="9.140625" style="146" customWidth="1"/>
    <col min="13562" max="13565" width="0" style="146" hidden="1" customWidth="1"/>
    <col min="13566" max="13795" width="9.140625" style="146"/>
    <col min="13796" max="13796" width="0" style="146" hidden="1" customWidth="1"/>
    <col min="13797" max="13797" width="7.85546875" style="146" customWidth="1"/>
    <col min="13798" max="13798" width="78.7109375" style="146" customWidth="1"/>
    <col min="13799" max="13799" width="13.85546875" style="146" customWidth="1"/>
    <col min="13800" max="13800" width="30.42578125" style="146" customWidth="1"/>
    <col min="13801" max="13801" width="30" style="146" customWidth="1"/>
    <col min="13802" max="13802" width="26.140625" style="146" customWidth="1"/>
    <col min="13803" max="13803" width="27.28515625" style="146" customWidth="1"/>
    <col min="13804" max="13804" width="19.85546875" style="146" customWidth="1"/>
    <col min="13805" max="13805" width="28.5703125" style="146" customWidth="1"/>
    <col min="13806" max="13806" width="23.7109375" style="146" customWidth="1"/>
    <col min="13807" max="13807" width="18.5703125" style="146" customWidth="1"/>
    <col min="13808" max="13808" width="21.140625" style="146" customWidth="1"/>
    <col min="13809" max="13809" width="21.5703125" style="146" customWidth="1"/>
    <col min="13810" max="13810" width="20.7109375" style="146" customWidth="1"/>
    <col min="13811" max="13811" width="41.7109375" style="146" customWidth="1"/>
    <col min="13812" max="13815" width="0" style="146" hidden="1" customWidth="1"/>
    <col min="13816" max="13816" width="2.5703125" style="146" customWidth="1"/>
    <col min="13817" max="13817" width="9.140625" style="146" customWidth="1"/>
    <col min="13818" max="13821" width="0" style="146" hidden="1" customWidth="1"/>
    <col min="13822" max="14051" width="9.140625" style="146"/>
    <col min="14052" max="14052" width="0" style="146" hidden="1" customWidth="1"/>
    <col min="14053" max="14053" width="7.85546875" style="146" customWidth="1"/>
    <col min="14054" max="14054" width="78.7109375" style="146" customWidth="1"/>
    <col min="14055" max="14055" width="13.85546875" style="146" customWidth="1"/>
    <col min="14056" max="14056" width="30.42578125" style="146" customWidth="1"/>
    <col min="14057" max="14057" width="30" style="146" customWidth="1"/>
    <col min="14058" max="14058" width="26.140625" style="146" customWidth="1"/>
    <col min="14059" max="14059" width="27.28515625" style="146" customWidth="1"/>
    <col min="14060" max="14060" width="19.85546875" style="146" customWidth="1"/>
    <col min="14061" max="14061" width="28.5703125" style="146" customWidth="1"/>
    <col min="14062" max="14062" width="23.7109375" style="146" customWidth="1"/>
    <col min="14063" max="14063" width="18.5703125" style="146" customWidth="1"/>
    <col min="14064" max="14064" width="21.140625" style="146" customWidth="1"/>
    <col min="14065" max="14065" width="21.5703125" style="146" customWidth="1"/>
    <col min="14066" max="14066" width="20.7109375" style="146" customWidth="1"/>
    <col min="14067" max="14067" width="41.7109375" style="146" customWidth="1"/>
    <col min="14068" max="14071" width="0" style="146" hidden="1" customWidth="1"/>
    <col min="14072" max="14072" width="2.5703125" style="146" customWidth="1"/>
    <col min="14073" max="14073" width="9.140625" style="146" customWidth="1"/>
    <col min="14074" max="14077" width="0" style="146" hidden="1" customWidth="1"/>
    <col min="14078" max="14307" width="9.140625" style="146"/>
    <col min="14308" max="14308" width="0" style="146" hidden="1" customWidth="1"/>
    <col min="14309" max="14309" width="7.85546875" style="146" customWidth="1"/>
    <col min="14310" max="14310" width="78.7109375" style="146" customWidth="1"/>
    <col min="14311" max="14311" width="13.85546875" style="146" customWidth="1"/>
    <col min="14312" max="14312" width="30.42578125" style="146" customWidth="1"/>
    <col min="14313" max="14313" width="30" style="146" customWidth="1"/>
    <col min="14314" max="14314" width="26.140625" style="146" customWidth="1"/>
    <col min="14315" max="14315" width="27.28515625" style="146" customWidth="1"/>
    <col min="14316" max="14316" width="19.85546875" style="146" customWidth="1"/>
    <col min="14317" max="14317" width="28.5703125" style="146" customWidth="1"/>
    <col min="14318" max="14318" width="23.7109375" style="146" customWidth="1"/>
    <col min="14319" max="14319" width="18.5703125" style="146" customWidth="1"/>
    <col min="14320" max="14320" width="21.140625" style="146" customWidth="1"/>
    <col min="14321" max="14321" width="21.5703125" style="146" customWidth="1"/>
    <col min="14322" max="14322" width="20.7109375" style="146" customWidth="1"/>
    <col min="14323" max="14323" width="41.7109375" style="146" customWidth="1"/>
    <col min="14324" max="14327" width="0" style="146" hidden="1" customWidth="1"/>
    <col min="14328" max="14328" width="2.5703125" style="146" customWidth="1"/>
    <col min="14329" max="14329" width="9.140625" style="146" customWidth="1"/>
    <col min="14330" max="14333" width="0" style="146" hidden="1" customWidth="1"/>
    <col min="14334" max="14563" width="9.140625" style="146"/>
    <col min="14564" max="14564" width="0" style="146" hidden="1" customWidth="1"/>
    <col min="14565" max="14565" width="7.85546875" style="146" customWidth="1"/>
    <col min="14566" max="14566" width="78.7109375" style="146" customWidth="1"/>
    <col min="14567" max="14567" width="13.85546875" style="146" customWidth="1"/>
    <col min="14568" max="14568" width="30.42578125" style="146" customWidth="1"/>
    <col min="14569" max="14569" width="30" style="146" customWidth="1"/>
    <col min="14570" max="14570" width="26.140625" style="146" customWidth="1"/>
    <col min="14571" max="14571" width="27.28515625" style="146" customWidth="1"/>
    <col min="14572" max="14572" width="19.85546875" style="146" customWidth="1"/>
    <col min="14573" max="14573" width="28.5703125" style="146" customWidth="1"/>
    <col min="14574" max="14574" width="23.7109375" style="146" customWidth="1"/>
    <col min="14575" max="14575" width="18.5703125" style="146" customWidth="1"/>
    <col min="14576" max="14576" width="21.140625" style="146" customWidth="1"/>
    <col min="14577" max="14577" width="21.5703125" style="146" customWidth="1"/>
    <col min="14578" max="14578" width="20.7109375" style="146" customWidth="1"/>
    <col min="14579" max="14579" width="41.7109375" style="146" customWidth="1"/>
    <col min="14580" max="14583" width="0" style="146" hidden="1" customWidth="1"/>
    <col min="14584" max="14584" width="2.5703125" style="146" customWidth="1"/>
    <col min="14585" max="14585" width="9.140625" style="146" customWidth="1"/>
    <col min="14586" max="14589" width="0" style="146" hidden="1" customWidth="1"/>
    <col min="14590" max="14819" width="9.140625" style="146"/>
    <col min="14820" max="14820" width="0" style="146" hidden="1" customWidth="1"/>
    <col min="14821" max="14821" width="7.85546875" style="146" customWidth="1"/>
    <col min="14822" max="14822" width="78.7109375" style="146" customWidth="1"/>
    <col min="14823" max="14823" width="13.85546875" style="146" customWidth="1"/>
    <col min="14824" max="14824" width="30.42578125" style="146" customWidth="1"/>
    <col min="14825" max="14825" width="30" style="146" customWidth="1"/>
    <col min="14826" max="14826" width="26.140625" style="146" customWidth="1"/>
    <col min="14827" max="14827" width="27.28515625" style="146" customWidth="1"/>
    <col min="14828" max="14828" width="19.85546875" style="146" customWidth="1"/>
    <col min="14829" max="14829" width="28.5703125" style="146" customWidth="1"/>
    <col min="14830" max="14830" width="23.7109375" style="146" customWidth="1"/>
    <col min="14831" max="14831" width="18.5703125" style="146" customWidth="1"/>
    <col min="14832" max="14832" width="21.140625" style="146" customWidth="1"/>
    <col min="14833" max="14833" width="21.5703125" style="146" customWidth="1"/>
    <col min="14834" max="14834" width="20.7109375" style="146" customWidth="1"/>
    <col min="14835" max="14835" width="41.7109375" style="146" customWidth="1"/>
    <col min="14836" max="14839" width="0" style="146" hidden="1" customWidth="1"/>
    <col min="14840" max="14840" width="2.5703125" style="146" customWidth="1"/>
    <col min="14841" max="14841" width="9.140625" style="146" customWidth="1"/>
    <col min="14842" max="14845" width="0" style="146" hidden="1" customWidth="1"/>
    <col min="14846" max="15075" width="9.140625" style="146"/>
    <col min="15076" max="15076" width="0" style="146" hidden="1" customWidth="1"/>
    <col min="15077" max="15077" width="7.85546875" style="146" customWidth="1"/>
    <col min="15078" max="15078" width="78.7109375" style="146" customWidth="1"/>
    <col min="15079" max="15079" width="13.85546875" style="146" customWidth="1"/>
    <col min="15080" max="15080" width="30.42578125" style="146" customWidth="1"/>
    <col min="15081" max="15081" width="30" style="146" customWidth="1"/>
    <col min="15082" max="15082" width="26.140625" style="146" customWidth="1"/>
    <col min="15083" max="15083" width="27.28515625" style="146" customWidth="1"/>
    <col min="15084" max="15084" width="19.85546875" style="146" customWidth="1"/>
    <col min="15085" max="15085" width="28.5703125" style="146" customWidth="1"/>
    <col min="15086" max="15086" width="23.7109375" style="146" customWidth="1"/>
    <col min="15087" max="15087" width="18.5703125" style="146" customWidth="1"/>
    <col min="15088" max="15088" width="21.140625" style="146" customWidth="1"/>
    <col min="15089" max="15089" width="21.5703125" style="146" customWidth="1"/>
    <col min="15090" max="15090" width="20.7109375" style="146" customWidth="1"/>
    <col min="15091" max="15091" width="41.7109375" style="146" customWidth="1"/>
    <col min="15092" max="15095" width="0" style="146" hidden="1" customWidth="1"/>
    <col min="15096" max="15096" width="2.5703125" style="146" customWidth="1"/>
    <col min="15097" max="15097" width="9.140625" style="146" customWidth="1"/>
    <col min="15098" max="15101" width="0" style="146" hidden="1" customWidth="1"/>
    <col min="15102" max="15331" width="9.140625" style="146"/>
    <col min="15332" max="15332" width="0" style="146" hidden="1" customWidth="1"/>
    <col min="15333" max="15333" width="7.85546875" style="146" customWidth="1"/>
    <col min="15334" max="15334" width="78.7109375" style="146" customWidth="1"/>
    <col min="15335" max="15335" width="13.85546875" style="146" customWidth="1"/>
    <col min="15336" max="15336" width="30.42578125" style="146" customWidth="1"/>
    <col min="15337" max="15337" width="30" style="146" customWidth="1"/>
    <col min="15338" max="15338" width="26.140625" style="146" customWidth="1"/>
    <col min="15339" max="15339" width="27.28515625" style="146" customWidth="1"/>
    <col min="15340" max="15340" width="19.85546875" style="146" customWidth="1"/>
    <col min="15341" max="15341" width="28.5703125" style="146" customWidth="1"/>
    <col min="15342" max="15342" width="23.7109375" style="146" customWidth="1"/>
    <col min="15343" max="15343" width="18.5703125" style="146" customWidth="1"/>
    <col min="15344" max="15344" width="21.140625" style="146" customWidth="1"/>
    <col min="15345" max="15345" width="21.5703125" style="146" customWidth="1"/>
    <col min="15346" max="15346" width="20.7109375" style="146" customWidth="1"/>
    <col min="15347" max="15347" width="41.7109375" style="146" customWidth="1"/>
    <col min="15348" max="15351" width="0" style="146" hidden="1" customWidth="1"/>
    <col min="15352" max="15352" width="2.5703125" style="146" customWidth="1"/>
    <col min="15353" max="15353" width="9.140625" style="146" customWidth="1"/>
    <col min="15354" max="15357" width="0" style="146" hidden="1" customWidth="1"/>
    <col min="15358" max="15587" width="9.140625" style="146"/>
    <col min="15588" max="15588" width="0" style="146" hidden="1" customWidth="1"/>
    <col min="15589" max="15589" width="7.85546875" style="146" customWidth="1"/>
    <col min="15590" max="15590" width="78.7109375" style="146" customWidth="1"/>
    <col min="15591" max="15591" width="13.85546875" style="146" customWidth="1"/>
    <col min="15592" max="15592" width="30.42578125" style="146" customWidth="1"/>
    <col min="15593" max="15593" width="30" style="146" customWidth="1"/>
    <col min="15594" max="15594" width="26.140625" style="146" customWidth="1"/>
    <col min="15595" max="15595" width="27.28515625" style="146" customWidth="1"/>
    <col min="15596" max="15596" width="19.85546875" style="146" customWidth="1"/>
    <col min="15597" max="15597" width="28.5703125" style="146" customWidth="1"/>
    <col min="15598" max="15598" width="23.7109375" style="146" customWidth="1"/>
    <col min="15599" max="15599" width="18.5703125" style="146" customWidth="1"/>
    <col min="15600" max="15600" width="21.140625" style="146" customWidth="1"/>
    <col min="15601" max="15601" width="21.5703125" style="146" customWidth="1"/>
    <col min="15602" max="15602" width="20.7109375" style="146" customWidth="1"/>
    <col min="15603" max="15603" width="41.7109375" style="146" customWidth="1"/>
    <col min="15604" max="15607" width="0" style="146" hidden="1" customWidth="1"/>
    <col min="15608" max="15608" width="2.5703125" style="146" customWidth="1"/>
    <col min="15609" max="15609" width="9.140625" style="146" customWidth="1"/>
    <col min="15610" max="15613" width="0" style="146" hidden="1" customWidth="1"/>
    <col min="15614" max="15843" width="9.140625" style="146"/>
    <col min="15844" max="15844" width="0" style="146" hidden="1" customWidth="1"/>
    <col min="15845" max="15845" width="7.85546875" style="146" customWidth="1"/>
    <col min="15846" max="15846" width="78.7109375" style="146" customWidth="1"/>
    <col min="15847" max="15847" width="13.85546875" style="146" customWidth="1"/>
    <col min="15848" max="15848" width="30.42578125" style="146" customWidth="1"/>
    <col min="15849" max="15849" width="30" style="146" customWidth="1"/>
    <col min="15850" max="15850" width="26.140625" style="146" customWidth="1"/>
    <col min="15851" max="15851" width="27.28515625" style="146" customWidth="1"/>
    <col min="15852" max="15852" width="19.85546875" style="146" customWidth="1"/>
    <col min="15853" max="15853" width="28.5703125" style="146" customWidth="1"/>
    <col min="15854" max="15854" width="23.7109375" style="146" customWidth="1"/>
    <col min="15855" max="15855" width="18.5703125" style="146" customWidth="1"/>
    <col min="15856" max="15856" width="21.140625" style="146" customWidth="1"/>
    <col min="15857" max="15857" width="21.5703125" style="146" customWidth="1"/>
    <col min="15858" max="15858" width="20.7109375" style="146" customWidth="1"/>
    <col min="15859" max="15859" width="41.7109375" style="146" customWidth="1"/>
    <col min="15860" max="15863" width="0" style="146" hidden="1" customWidth="1"/>
    <col min="15864" max="15864" width="2.5703125" style="146" customWidth="1"/>
    <col min="15865" max="15865" width="9.140625" style="146" customWidth="1"/>
    <col min="15866" max="15869" width="0" style="146" hidden="1" customWidth="1"/>
    <col min="15870" max="16099" width="9.140625" style="146"/>
    <col min="16100" max="16100" width="0" style="146" hidden="1" customWidth="1"/>
    <col min="16101" max="16101" width="7.85546875" style="146" customWidth="1"/>
    <col min="16102" max="16102" width="78.7109375" style="146" customWidth="1"/>
    <col min="16103" max="16103" width="13.85546875" style="146" customWidth="1"/>
    <col min="16104" max="16104" width="30.42578125" style="146" customWidth="1"/>
    <col min="16105" max="16105" width="30" style="146" customWidth="1"/>
    <col min="16106" max="16106" width="26.140625" style="146" customWidth="1"/>
    <col min="16107" max="16107" width="27.28515625" style="146" customWidth="1"/>
    <col min="16108" max="16108" width="19.85546875" style="146" customWidth="1"/>
    <col min="16109" max="16109" width="28.5703125" style="146" customWidth="1"/>
    <col min="16110" max="16110" width="23.7109375" style="146" customWidth="1"/>
    <col min="16111" max="16111" width="18.5703125" style="146" customWidth="1"/>
    <col min="16112" max="16112" width="21.140625" style="146" customWidth="1"/>
    <col min="16113" max="16113" width="21.5703125" style="146" customWidth="1"/>
    <col min="16114" max="16114" width="20.7109375" style="146" customWidth="1"/>
    <col min="16115" max="16115" width="41.7109375" style="146" customWidth="1"/>
    <col min="16116" max="16119" width="0" style="146" hidden="1" customWidth="1"/>
    <col min="16120" max="16120" width="2.5703125" style="146" customWidth="1"/>
    <col min="16121" max="16121" width="9.140625" style="146" customWidth="1"/>
    <col min="16122" max="16125" width="0" style="146" hidden="1" customWidth="1"/>
    <col min="16126" max="16384" width="9.140625" style="146"/>
  </cols>
  <sheetData>
    <row r="1" spans="1:5" ht="66" customHeight="1" x14ac:dyDescent="0.25">
      <c r="B1" s="197" t="s">
        <v>346</v>
      </c>
      <c r="C1" s="198"/>
      <c r="D1" s="198"/>
      <c r="E1" s="198"/>
    </row>
    <row r="3" spans="1:5" s="142" customFormat="1" ht="33" customHeight="1" x14ac:dyDescent="0.25">
      <c r="A3" s="36"/>
      <c r="B3" s="186" t="s">
        <v>0</v>
      </c>
      <c r="C3" s="189" t="s">
        <v>1</v>
      </c>
      <c r="D3" s="186" t="s">
        <v>5</v>
      </c>
      <c r="E3" s="186" t="s">
        <v>6</v>
      </c>
    </row>
    <row r="4" spans="1:5" s="142" customFormat="1" ht="27.75" customHeight="1" x14ac:dyDescent="0.25">
      <c r="A4" s="36"/>
      <c r="B4" s="187"/>
      <c r="C4" s="190"/>
      <c r="D4" s="187"/>
      <c r="E4" s="187"/>
    </row>
    <row r="5" spans="1:5" s="142" customFormat="1" ht="30.75" customHeight="1" x14ac:dyDescent="0.25">
      <c r="A5" s="36"/>
      <c r="B5" s="188"/>
      <c r="C5" s="191"/>
      <c r="D5" s="188"/>
      <c r="E5" s="188"/>
    </row>
    <row r="6" spans="1:5" s="36" customFormat="1" ht="30" customHeight="1" x14ac:dyDescent="0.25">
      <c r="B6" s="6">
        <v>82</v>
      </c>
      <c r="C6" s="6" t="s">
        <v>2</v>
      </c>
      <c r="D6" s="115">
        <f>D7+D36+D66</f>
        <v>40.28</v>
      </c>
      <c r="E6" s="7">
        <f>E7+E36+E66</f>
        <v>275674040.20999998</v>
      </c>
    </row>
    <row r="7" spans="1:5" s="72" customFormat="1" ht="30.75" customHeight="1" x14ac:dyDescent="0.25">
      <c r="B7" s="43"/>
      <c r="C7" s="121" t="s">
        <v>9</v>
      </c>
      <c r="D7" s="122">
        <f>D24+D28</f>
        <v>3.62</v>
      </c>
      <c r="E7" s="45">
        <f>E24+E28</f>
        <v>23932898.960000001</v>
      </c>
    </row>
    <row r="8" spans="1:5" s="49" customFormat="1" ht="28.15" hidden="1" customHeight="1" x14ac:dyDescent="0.25">
      <c r="A8" s="193" t="s">
        <v>118</v>
      </c>
      <c r="B8" s="193"/>
      <c r="C8" s="193"/>
      <c r="D8" s="193"/>
      <c r="E8" s="193"/>
    </row>
    <row r="9" spans="1:5" ht="54.75" hidden="1" customHeight="1" x14ac:dyDescent="0.25">
      <c r="A9" s="145"/>
      <c r="B9" s="140">
        <v>1</v>
      </c>
      <c r="C9" s="53"/>
      <c r="D9" s="17"/>
      <c r="E9" s="16"/>
    </row>
    <row r="10" spans="1:5" ht="54.75" hidden="1" customHeight="1" x14ac:dyDescent="0.25">
      <c r="A10" s="145"/>
      <c r="B10" s="140">
        <v>2</v>
      </c>
      <c r="C10" s="83"/>
      <c r="D10" s="17"/>
      <c r="E10" s="16"/>
    </row>
    <row r="11" spans="1:5" ht="54.75" hidden="1" customHeight="1" x14ac:dyDescent="0.25">
      <c r="A11" s="145"/>
      <c r="B11" s="140">
        <v>3</v>
      </c>
      <c r="C11" s="83"/>
      <c r="D11" s="17"/>
      <c r="E11" s="16"/>
    </row>
    <row r="12" spans="1:5" ht="45.6" hidden="1" customHeight="1" x14ac:dyDescent="0.25">
      <c r="A12" s="145"/>
      <c r="B12" s="140">
        <v>4</v>
      </c>
      <c r="C12" s="83"/>
      <c r="D12" s="17"/>
      <c r="E12" s="16"/>
    </row>
    <row r="13" spans="1:5" ht="51.75" hidden="1" customHeight="1" x14ac:dyDescent="0.25">
      <c r="A13" s="145"/>
      <c r="B13" s="140">
        <v>5</v>
      </c>
      <c r="C13" s="83"/>
      <c r="D13" s="17"/>
      <c r="E13" s="16"/>
    </row>
    <row r="14" spans="1:5" ht="51" hidden="1" customHeight="1" x14ac:dyDescent="0.25">
      <c r="A14" s="145"/>
      <c r="B14" s="89">
        <v>6</v>
      </c>
      <c r="C14" s="116"/>
      <c r="D14" s="96"/>
      <c r="E14" s="91"/>
    </row>
    <row r="15" spans="1:5" ht="46.5" hidden="1" customHeight="1" x14ac:dyDescent="0.25">
      <c r="A15" s="145"/>
      <c r="B15" s="89">
        <v>7</v>
      </c>
      <c r="C15" s="116"/>
      <c r="D15" s="96"/>
      <c r="E15" s="91"/>
    </row>
    <row r="16" spans="1:5" s="85" customFormat="1" ht="28.5" hidden="1" customHeight="1" x14ac:dyDescent="0.25">
      <c r="A16" s="41"/>
      <c r="B16" s="177" t="s">
        <v>2</v>
      </c>
      <c r="C16" s="219"/>
      <c r="D16" s="17"/>
      <c r="E16" s="23">
        <f>SUM(E9:E15)</f>
        <v>0</v>
      </c>
    </row>
    <row r="17" spans="1:5" s="49" customFormat="1" ht="28.15" hidden="1" customHeight="1" x14ac:dyDescent="0.25">
      <c r="A17" s="193" t="s">
        <v>125</v>
      </c>
      <c r="B17" s="193"/>
      <c r="C17" s="193"/>
      <c r="D17" s="193"/>
      <c r="E17" s="193"/>
    </row>
    <row r="18" spans="1:5" ht="57" hidden="1" customHeight="1" x14ac:dyDescent="0.25">
      <c r="A18" s="145"/>
      <c r="B18" s="140">
        <v>8</v>
      </c>
      <c r="C18" s="53"/>
      <c r="D18" s="17"/>
      <c r="E18" s="16"/>
    </row>
    <row r="19" spans="1:5" s="144" customFormat="1" ht="26.45" hidden="1" customHeight="1" x14ac:dyDescent="0.25">
      <c r="A19" s="192" t="s">
        <v>2</v>
      </c>
      <c r="B19" s="192"/>
      <c r="C19" s="192"/>
      <c r="D19" s="143"/>
      <c r="E19" s="26">
        <f>SUM(E18:E18)</f>
        <v>0</v>
      </c>
    </row>
    <row r="20" spans="1:5" s="49" customFormat="1" ht="27.75" customHeight="1" x14ac:dyDescent="0.25">
      <c r="A20" s="193" t="s">
        <v>132</v>
      </c>
      <c r="B20" s="193"/>
      <c r="C20" s="193"/>
      <c r="D20" s="193"/>
      <c r="E20" s="193"/>
    </row>
    <row r="21" spans="1:5" ht="51.75" customHeight="1" x14ac:dyDescent="0.25">
      <c r="A21" s="145"/>
      <c r="B21" s="140">
        <v>1</v>
      </c>
      <c r="C21" s="53" t="s">
        <v>255</v>
      </c>
      <c r="D21" s="17">
        <v>0.33</v>
      </c>
      <c r="E21" s="16">
        <v>2871966.84</v>
      </c>
    </row>
    <row r="22" spans="1:5" ht="70.5" customHeight="1" x14ac:dyDescent="0.25">
      <c r="A22" s="145"/>
      <c r="B22" s="140">
        <v>2</v>
      </c>
      <c r="C22" s="53" t="s">
        <v>256</v>
      </c>
      <c r="D22" s="17">
        <v>1.5</v>
      </c>
      <c r="E22" s="16">
        <v>11532958.77</v>
      </c>
    </row>
    <row r="23" spans="1:5" ht="63.75" customHeight="1" x14ac:dyDescent="0.25">
      <c r="A23" s="145"/>
      <c r="B23" s="140">
        <v>3</v>
      </c>
      <c r="C23" s="53" t="s">
        <v>257</v>
      </c>
      <c r="D23" s="17">
        <v>0.79</v>
      </c>
      <c r="E23" s="16">
        <v>5658887.7400000002</v>
      </c>
    </row>
    <row r="24" spans="1:5" s="144" customFormat="1" ht="25.9" customHeight="1" x14ac:dyDescent="0.25">
      <c r="A24" s="192" t="s">
        <v>2</v>
      </c>
      <c r="B24" s="192"/>
      <c r="C24" s="192"/>
      <c r="D24" s="143">
        <f>SUM(D21:D23)</f>
        <v>2.62</v>
      </c>
      <c r="E24" s="26">
        <f>SUM(E21:E23)</f>
        <v>20063813.350000001</v>
      </c>
    </row>
    <row r="25" spans="1:5" s="49" customFormat="1" ht="29.45" customHeight="1" x14ac:dyDescent="0.25">
      <c r="A25" s="193" t="s">
        <v>137</v>
      </c>
      <c r="B25" s="193"/>
      <c r="C25" s="193"/>
      <c r="D25" s="193"/>
      <c r="E25" s="193"/>
    </row>
    <row r="26" spans="1:5" s="147" customFormat="1" ht="45" customHeight="1" x14ac:dyDescent="0.25">
      <c r="A26" s="145"/>
      <c r="B26" s="140">
        <v>4</v>
      </c>
      <c r="C26" s="53" t="s">
        <v>258</v>
      </c>
      <c r="D26" s="17">
        <v>0.9</v>
      </c>
      <c r="E26" s="16">
        <v>3141540.43</v>
      </c>
    </row>
    <row r="27" spans="1:5" s="147" customFormat="1" ht="44.25" customHeight="1" x14ac:dyDescent="0.25">
      <c r="A27" s="145"/>
      <c r="B27" s="140">
        <v>5</v>
      </c>
      <c r="C27" s="53" t="s">
        <v>259</v>
      </c>
      <c r="D27" s="17">
        <v>0.1</v>
      </c>
      <c r="E27" s="16">
        <v>727545.18</v>
      </c>
    </row>
    <row r="28" spans="1:5" ht="31.15" customHeight="1" x14ac:dyDescent="0.25">
      <c r="A28" s="194" t="s">
        <v>2</v>
      </c>
      <c r="B28" s="194"/>
      <c r="C28" s="194"/>
      <c r="D28" s="25">
        <f>SUM(D26:D27)</f>
        <v>1</v>
      </c>
      <c r="E28" s="26">
        <f>SUM(E26:E27)</f>
        <v>3869085.61</v>
      </c>
    </row>
    <row r="29" spans="1:5" s="49" customFormat="1" ht="32.450000000000003" hidden="1" customHeight="1" x14ac:dyDescent="0.25">
      <c r="A29" s="86"/>
      <c r="B29" s="193" t="s">
        <v>11</v>
      </c>
      <c r="C29" s="193"/>
      <c r="D29" s="193"/>
      <c r="E29" s="193"/>
    </row>
    <row r="30" spans="1:5" ht="45" hidden="1" customHeight="1" x14ac:dyDescent="0.25">
      <c r="A30" s="145"/>
      <c r="B30" s="140">
        <v>21</v>
      </c>
      <c r="C30" s="53"/>
      <c r="D30" s="17"/>
      <c r="E30" s="16"/>
    </row>
    <row r="31" spans="1:5" ht="42.75" hidden="1" customHeight="1" x14ac:dyDescent="0.25">
      <c r="A31" s="145"/>
      <c r="B31" s="140">
        <v>22</v>
      </c>
      <c r="C31" s="53"/>
      <c r="D31" s="17"/>
      <c r="E31" s="16"/>
    </row>
    <row r="32" spans="1:5" ht="44.25" hidden="1" customHeight="1" x14ac:dyDescent="0.25">
      <c r="A32" s="145"/>
      <c r="B32" s="140">
        <v>23</v>
      </c>
      <c r="C32" s="53"/>
      <c r="D32" s="17"/>
      <c r="E32" s="16"/>
    </row>
    <row r="33" spans="1:5" ht="41.25" hidden="1" customHeight="1" x14ac:dyDescent="0.25">
      <c r="A33" s="145"/>
      <c r="B33" s="117">
        <v>24</v>
      </c>
      <c r="C33" s="118"/>
      <c r="D33" s="119"/>
      <c r="E33" s="120"/>
    </row>
    <row r="34" spans="1:5" ht="45" hidden="1" customHeight="1" x14ac:dyDescent="0.25">
      <c r="A34" s="145"/>
      <c r="B34" s="140">
        <v>25</v>
      </c>
      <c r="C34" s="53"/>
      <c r="D34" s="17"/>
      <c r="E34" s="16"/>
    </row>
    <row r="35" spans="1:5" s="142" customFormat="1" ht="34.9" hidden="1" customHeight="1" x14ac:dyDescent="0.25">
      <c r="A35" s="194" t="s">
        <v>2</v>
      </c>
      <c r="B35" s="194"/>
      <c r="C35" s="194"/>
      <c r="D35" s="145"/>
      <c r="E35" s="26">
        <f>SUM(E30:E34)</f>
        <v>0</v>
      </c>
    </row>
    <row r="36" spans="1:5" s="36" customFormat="1" ht="30" customHeight="1" x14ac:dyDescent="0.25">
      <c r="B36" s="43"/>
      <c r="C36" s="121" t="s">
        <v>12</v>
      </c>
      <c r="D36" s="122">
        <f>D49</f>
        <v>7.65</v>
      </c>
      <c r="E36" s="45">
        <f>E49</f>
        <v>60430220.979999997</v>
      </c>
    </row>
    <row r="37" spans="1:5" s="49" customFormat="1" ht="33.6" customHeight="1" x14ac:dyDescent="0.25">
      <c r="A37" s="193" t="s">
        <v>57</v>
      </c>
      <c r="B37" s="193"/>
      <c r="C37" s="193"/>
      <c r="D37" s="193"/>
      <c r="E37" s="193"/>
    </row>
    <row r="38" spans="1:5" ht="62.25" customHeight="1" x14ac:dyDescent="0.25">
      <c r="A38" s="145"/>
      <c r="B38" s="140">
        <v>6</v>
      </c>
      <c r="C38" s="14" t="s">
        <v>260</v>
      </c>
      <c r="D38" s="65">
        <v>2</v>
      </c>
      <c r="E38" s="16">
        <v>27340107.07</v>
      </c>
    </row>
    <row r="39" spans="1:5" ht="62.25" customHeight="1" x14ac:dyDescent="0.25">
      <c r="A39" s="145"/>
      <c r="B39" s="140">
        <v>7</v>
      </c>
      <c r="C39" s="14" t="s">
        <v>261</v>
      </c>
      <c r="D39" s="65">
        <v>1.1000000000000001</v>
      </c>
      <c r="E39" s="16">
        <v>2828301.95</v>
      </c>
    </row>
    <row r="40" spans="1:5" ht="38.25" customHeight="1" x14ac:dyDescent="0.25">
      <c r="A40" s="145"/>
      <c r="B40" s="140">
        <v>8</v>
      </c>
      <c r="C40" s="14" t="s">
        <v>262</v>
      </c>
      <c r="D40" s="65">
        <v>0.21</v>
      </c>
      <c r="E40" s="16">
        <v>508382.66</v>
      </c>
    </row>
    <row r="41" spans="1:5" ht="62.25" customHeight="1" x14ac:dyDescent="0.25">
      <c r="A41" s="145"/>
      <c r="B41" s="140">
        <v>9</v>
      </c>
      <c r="C41" s="14" t="s">
        <v>263</v>
      </c>
      <c r="D41" s="65">
        <v>0.12</v>
      </c>
      <c r="E41" s="16">
        <v>1289452.05</v>
      </c>
    </row>
    <row r="42" spans="1:5" ht="58.5" customHeight="1" x14ac:dyDescent="0.25">
      <c r="A42" s="145"/>
      <c r="B42" s="140">
        <v>10</v>
      </c>
      <c r="C42" s="14" t="s">
        <v>264</v>
      </c>
      <c r="D42" s="65">
        <v>1</v>
      </c>
      <c r="E42" s="16">
        <v>6827989.3700000001</v>
      </c>
    </row>
    <row r="43" spans="1:5" ht="63" customHeight="1" x14ac:dyDescent="0.25">
      <c r="A43" s="145"/>
      <c r="B43" s="140">
        <v>11</v>
      </c>
      <c r="C43" s="14" t="s">
        <v>265</v>
      </c>
      <c r="D43" s="65">
        <v>7.0000000000000007E-2</v>
      </c>
      <c r="E43" s="16">
        <v>230591.75</v>
      </c>
    </row>
    <row r="44" spans="1:5" ht="42" customHeight="1" x14ac:dyDescent="0.25">
      <c r="A44" s="145"/>
      <c r="B44" s="140">
        <v>12</v>
      </c>
      <c r="C44" s="14" t="s">
        <v>266</v>
      </c>
      <c r="D44" s="65">
        <v>0.6</v>
      </c>
      <c r="E44" s="16">
        <v>3508034.82</v>
      </c>
    </row>
    <row r="45" spans="1:5" ht="63" customHeight="1" x14ac:dyDescent="0.25">
      <c r="A45" s="145"/>
      <c r="B45" s="140">
        <v>13</v>
      </c>
      <c r="C45" s="14" t="s">
        <v>267</v>
      </c>
      <c r="D45" s="65">
        <v>0.7</v>
      </c>
      <c r="E45" s="16">
        <v>3508034.82</v>
      </c>
    </row>
    <row r="46" spans="1:5" ht="45" customHeight="1" x14ac:dyDescent="0.25">
      <c r="A46" s="145"/>
      <c r="B46" s="140">
        <v>14</v>
      </c>
      <c r="C46" s="14" t="s">
        <v>268</v>
      </c>
      <c r="D46" s="65">
        <v>0.4</v>
      </c>
      <c r="E46" s="16">
        <v>4928086.41</v>
      </c>
    </row>
    <row r="47" spans="1:5" ht="60.75" customHeight="1" x14ac:dyDescent="0.25">
      <c r="A47" s="145"/>
      <c r="B47" s="140">
        <v>15</v>
      </c>
      <c r="C47" s="14" t="s">
        <v>269</v>
      </c>
      <c r="D47" s="65">
        <v>1.3</v>
      </c>
      <c r="E47" s="16">
        <v>8291738.54</v>
      </c>
    </row>
    <row r="48" spans="1:5" ht="43.9" customHeight="1" x14ac:dyDescent="0.25">
      <c r="A48" s="145"/>
      <c r="B48" s="140">
        <v>16</v>
      </c>
      <c r="C48" s="14" t="s">
        <v>270</v>
      </c>
      <c r="D48" s="65">
        <v>0.15</v>
      </c>
      <c r="E48" s="16">
        <v>1169501.54</v>
      </c>
    </row>
    <row r="49" spans="1:5" ht="27" customHeight="1" x14ac:dyDescent="0.25">
      <c r="A49" s="36"/>
      <c r="B49" s="177" t="s">
        <v>2</v>
      </c>
      <c r="C49" s="196"/>
      <c r="D49" s="153">
        <f>SUM(D38:D48)</f>
        <v>7.65</v>
      </c>
      <c r="E49" s="26">
        <f>SUM(E38:E48)</f>
        <v>60430220.979999997</v>
      </c>
    </row>
    <row r="50" spans="1:5" s="49" customFormat="1" ht="31.9" hidden="1" customHeight="1" x14ac:dyDescent="0.25">
      <c r="A50" s="52"/>
      <c r="B50" s="199" t="s">
        <v>169</v>
      </c>
      <c r="C50" s="200"/>
      <c r="D50" s="200"/>
      <c r="E50" s="200"/>
    </row>
    <row r="51" spans="1:5" s="147" customFormat="1" ht="26.25" hidden="1" customHeight="1" x14ac:dyDescent="0.25">
      <c r="A51" s="145"/>
      <c r="B51" s="140">
        <v>1</v>
      </c>
      <c r="C51" s="53"/>
      <c r="D51" s="17"/>
      <c r="E51" s="16"/>
    </row>
    <row r="52" spans="1:5" s="147" customFormat="1" ht="42" hidden="1" customHeight="1" x14ac:dyDescent="0.25">
      <c r="A52" s="145"/>
      <c r="B52" s="140">
        <v>2</v>
      </c>
      <c r="C52" s="53"/>
      <c r="D52" s="17"/>
      <c r="E52" s="16"/>
    </row>
    <row r="53" spans="1:5" ht="29.25" hidden="1" customHeight="1" x14ac:dyDescent="0.25">
      <c r="A53" s="194" t="s">
        <v>2</v>
      </c>
      <c r="B53" s="194"/>
      <c r="C53" s="194"/>
      <c r="D53" s="145">
        <f>D51+D52</f>
        <v>0</v>
      </c>
      <c r="E53" s="26">
        <f>SUM(E51:E52)</f>
        <v>0</v>
      </c>
    </row>
    <row r="54" spans="1:5" s="49" customFormat="1" ht="34.15" hidden="1" customHeight="1" x14ac:dyDescent="0.25">
      <c r="A54" s="193" t="s">
        <v>57</v>
      </c>
      <c r="B54" s="193"/>
      <c r="C54" s="193"/>
      <c r="D54" s="193"/>
      <c r="E54" s="193"/>
    </row>
    <row r="55" spans="1:5" ht="47.25" hidden="1" customHeight="1" x14ac:dyDescent="0.25">
      <c r="A55" s="145"/>
      <c r="B55" s="140">
        <v>43</v>
      </c>
      <c r="C55" s="55"/>
      <c r="D55" s="56"/>
      <c r="E55" s="16"/>
    </row>
    <row r="56" spans="1:5" ht="64.5" hidden="1" customHeight="1" x14ac:dyDescent="0.25">
      <c r="A56" s="145"/>
      <c r="B56" s="29">
        <v>44</v>
      </c>
      <c r="C56" s="55"/>
      <c r="D56" s="56"/>
      <c r="E56" s="16"/>
    </row>
    <row r="57" spans="1:5" ht="33" hidden="1" customHeight="1" x14ac:dyDescent="0.25">
      <c r="A57" s="194" t="s">
        <v>2</v>
      </c>
      <c r="B57" s="194"/>
      <c r="C57" s="194"/>
      <c r="D57" s="145"/>
      <c r="E57" s="26">
        <f>SUM(E55:E56)</f>
        <v>0</v>
      </c>
    </row>
    <row r="58" spans="1:5" s="49" customFormat="1" ht="33" hidden="1" customHeight="1" x14ac:dyDescent="0.25">
      <c r="A58" s="193" t="s">
        <v>66</v>
      </c>
      <c r="B58" s="193"/>
      <c r="C58" s="193"/>
      <c r="D58" s="193"/>
      <c r="E58" s="193"/>
    </row>
    <row r="59" spans="1:5" ht="48" hidden="1" customHeight="1" x14ac:dyDescent="0.25">
      <c r="A59" s="145"/>
      <c r="B59" s="140">
        <v>61</v>
      </c>
      <c r="C59" s="53"/>
      <c r="D59" s="17"/>
      <c r="E59" s="16"/>
    </row>
    <row r="60" spans="1:5" ht="44.25" hidden="1" customHeight="1" x14ac:dyDescent="0.25">
      <c r="A60" s="145"/>
      <c r="B60" s="140">
        <v>62</v>
      </c>
      <c r="C60" s="53"/>
      <c r="D60" s="17"/>
      <c r="E60" s="16"/>
    </row>
    <row r="61" spans="1:5" ht="29.45" hidden="1" customHeight="1" x14ac:dyDescent="0.25">
      <c r="A61" s="194" t="s">
        <v>2</v>
      </c>
      <c r="B61" s="194"/>
      <c r="C61" s="194"/>
      <c r="D61" s="145"/>
      <c r="E61" s="26">
        <f>SUM(E59:E60)</f>
        <v>0</v>
      </c>
    </row>
    <row r="62" spans="1:5" s="49" customFormat="1" ht="34.15" hidden="1" customHeight="1" x14ac:dyDescent="0.25">
      <c r="A62" s="193" t="s">
        <v>72</v>
      </c>
      <c r="B62" s="193"/>
      <c r="C62" s="193"/>
      <c r="D62" s="193"/>
      <c r="E62" s="193"/>
    </row>
    <row r="63" spans="1:5" ht="46.15" hidden="1" customHeight="1" x14ac:dyDescent="0.25">
      <c r="A63" s="145"/>
      <c r="B63" s="140">
        <v>67</v>
      </c>
      <c r="C63" s="14"/>
      <c r="D63" s="17"/>
      <c r="E63" s="16"/>
    </row>
    <row r="64" spans="1:5" ht="62.45" hidden="1" customHeight="1" x14ac:dyDescent="0.25">
      <c r="A64" s="145"/>
      <c r="B64" s="89">
        <v>68</v>
      </c>
      <c r="C64" s="95"/>
      <c r="D64" s="96"/>
      <c r="E64" s="91"/>
    </row>
    <row r="65" spans="1:5" ht="30.6" hidden="1" customHeight="1" x14ac:dyDescent="0.25">
      <c r="A65" s="194" t="s">
        <v>2</v>
      </c>
      <c r="B65" s="194"/>
      <c r="C65" s="194"/>
      <c r="D65" s="145"/>
      <c r="E65" s="26">
        <f>SUM(E63:E64)</f>
        <v>0</v>
      </c>
    </row>
    <row r="66" spans="1:5" s="72" customFormat="1" ht="30.75" customHeight="1" x14ac:dyDescent="0.25">
      <c r="B66" s="97"/>
      <c r="C66" s="121" t="s">
        <v>15</v>
      </c>
      <c r="D66" s="122">
        <f>D71+D84+D93+D103+D130+D136+D159</f>
        <v>29.01</v>
      </c>
      <c r="E66" s="45">
        <f>E71+E84+E93+E103+E130+E136+E159</f>
        <v>191310920.27000001</v>
      </c>
    </row>
    <row r="67" spans="1:5" s="67" customFormat="1" ht="31.15" customHeight="1" x14ac:dyDescent="0.25">
      <c r="A67" s="195" t="s">
        <v>163</v>
      </c>
      <c r="B67" s="193"/>
      <c r="C67" s="193"/>
      <c r="D67" s="193"/>
      <c r="E67" s="193"/>
    </row>
    <row r="68" spans="1:5" ht="42.75" customHeight="1" x14ac:dyDescent="0.25">
      <c r="A68" s="145"/>
      <c r="B68" s="140">
        <v>17</v>
      </c>
      <c r="C68" s="55" t="s">
        <v>271</v>
      </c>
      <c r="D68" s="56">
        <v>0.59</v>
      </c>
      <c r="E68" s="16">
        <v>3973860.21</v>
      </c>
    </row>
    <row r="69" spans="1:5" ht="39.75" customHeight="1" x14ac:dyDescent="0.25">
      <c r="A69" s="145"/>
      <c r="B69" s="140">
        <v>18</v>
      </c>
      <c r="C69" s="55" t="s">
        <v>272</v>
      </c>
      <c r="D69" s="56">
        <v>0.66</v>
      </c>
      <c r="E69" s="16">
        <v>4746058.5199999996</v>
      </c>
    </row>
    <row r="70" spans="1:5" ht="42.75" customHeight="1" x14ac:dyDescent="0.25">
      <c r="A70" s="145"/>
      <c r="B70" s="140">
        <v>19</v>
      </c>
      <c r="C70" s="55" t="s">
        <v>273</v>
      </c>
      <c r="D70" s="56">
        <v>0.61</v>
      </c>
      <c r="E70" s="16">
        <v>4117988.92</v>
      </c>
    </row>
    <row r="71" spans="1:5" s="142" customFormat="1" ht="27.75" customHeight="1" x14ac:dyDescent="0.25">
      <c r="A71" s="36"/>
      <c r="B71" s="177" t="s">
        <v>2</v>
      </c>
      <c r="C71" s="178"/>
      <c r="D71" s="145">
        <f>D68+D69+D70</f>
        <v>1.86</v>
      </c>
      <c r="E71" s="26">
        <f>SUM(E68:E70)</f>
        <v>12837907.65</v>
      </c>
    </row>
    <row r="72" spans="1:5" s="49" customFormat="1" ht="30" customHeight="1" x14ac:dyDescent="0.25">
      <c r="A72" s="193" t="s">
        <v>17</v>
      </c>
      <c r="B72" s="193"/>
      <c r="C72" s="193"/>
      <c r="D72" s="193"/>
      <c r="E72" s="193"/>
    </row>
    <row r="73" spans="1:5" ht="41.25" customHeight="1" x14ac:dyDescent="0.25">
      <c r="A73" s="145"/>
      <c r="B73" s="140">
        <v>20</v>
      </c>
      <c r="C73" s="55" t="s">
        <v>274</v>
      </c>
      <c r="D73" s="56">
        <v>0.35</v>
      </c>
      <c r="E73" s="16">
        <v>2006432.18</v>
      </c>
    </row>
    <row r="74" spans="1:5" ht="45.6" customHeight="1" x14ac:dyDescent="0.25">
      <c r="A74" s="145"/>
      <c r="B74" s="140">
        <v>21</v>
      </c>
      <c r="C74" s="55" t="s">
        <v>275</v>
      </c>
      <c r="D74" s="56">
        <v>0.3</v>
      </c>
      <c r="E74" s="16">
        <v>1755249.17</v>
      </c>
    </row>
    <row r="75" spans="1:5" ht="41.25" customHeight="1" x14ac:dyDescent="0.25">
      <c r="A75" s="145"/>
      <c r="B75" s="28">
        <v>22</v>
      </c>
      <c r="C75" s="124" t="s">
        <v>276</v>
      </c>
      <c r="D75" s="125">
        <v>0.53</v>
      </c>
      <c r="E75" s="126">
        <v>4012390.51</v>
      </c>
    </row>
    <row r="76" spans="1:5" ht="62.25" customHeight="1" x14ac:dyDescent="0.25">
      <c r="A76" s="145"/>
      <c r="B76" s="140">
        <v>23</v>
      </c>
      <c r="C76" s="55" t="s">
        <v>277</v>
      </c>
      <c r="D76" s="56">
        <v>0.31</v>
      </c>
      <c r="E76" s="16">
        <v>3159796.35</v>
      </c>
    </row>
    <row r="77" spans="1:5" ht="41.25" customHeight="1" x14ac:dyDescent="0.25">
      <c r="A77" s="145"/>
      <c r="B77" s="140">
        <v>24</v>
      </c>
      <c r="C77" s="55" t="s">
        <v>278</v>
      </c>
      <c r="D77" s="56">
        <v>0.3</v>
      </c>
      <c r="E77" s="16">
        <v>1689875.62</v>
      </c>
    </row>
    <row r="78" spans="1:5" ht="41.25" customHeight="1" x14ac:dyDescent="0.25">
      <c r="A78" s="145"/>
      <c r="B78" s="140">
        <v>25</v>
      </c>
      <c r="C78" s="55" t="s">
        <v>279</v>
      </c>
      <c r="D78" s="56">
        <v>0.14000000000000001</v>
      </c>
      <c r="E78" s="16">
        <v>1579511.78</v>
      </c>
    </row>
    <row r="79" spans="1:5" ht="41.25" customHeight="1" x14ac:dyDescent="0.25">
      <c r="A79" s="145"/>
      <c r="B79" s="140">
        <v>26</v>
      </c>
      <c r="C79" s="55" t="s">
        <v>280</v>
      </c>
      <c r="D79" s="56">
        <v>0.7</v>
      </c>
      <c r="E79" s="16">
        <v>3925040.53</v>
      </c>
    </row>
    <row r="80" spans="1:5" ht="41.25" customHeight="1" x14ac:dyDescent="0.25">
      <c r="A80" s="145"/>
      <c r="B80" s="140">
        <v>27</v>
      </c>
      <c r="C80" s="55" t="s">
        <v>281</v>
      </c>
      <c r="D80" s="56">
        <v>0.59</v>
      </c>
      <c r="E80" s="16">
        <v>3332048.59</v>
      </c>
    </row>
    <row r="81" spans="1:5" ht="66" customHeight="1" x14ac:dyDescent="0.25">
      <c r="A81" s="145"/>
      <c r="B81" s="140">
        <v>28</v>
      </c>
      <c r="C81" s="55" t="s">
        <v>282</v>
      </c>
      <c r="D81" s="56">
        <v>0.12</v>
      </c>
      <c r="E81" s="16">
        <v>653016.43000000005</v>
      </c>
    </row>
    <row r="82" spans="1:5" ht="41.25" customHeight="1" x14ac:dyDescent="0.25">
      <c r="A82" s="145"/>
      <c r="B82" s="140">
        <v>29</v>
      </c>
      <c r="C82" s="55" t="s">
        <v>283</v>
      </c>
      <c r="D82" s="56">
        <v>0.14000000000000001</v>
      </c>
      <c r="E82" s="16">
        <v>1543395.01</v>
      </c>
    </row>
    <row r="83" spans="1:5" ht="41.25" customHeight="1" x14ac:dyDescent="0.25">
      <c r="A83" s="145"/>
      <c r="B83" s="140">
        <v>30</v>
      </c>
      <c r="C83" s="55" t="s">
        <v>284</v>
      </c>
      <c r="D83" s="56">
        <v>0.15</v>
      </c>
      <c r="E83" s="16">
        <v>518759.88</v>
      </c>
    </row>
    <row r="84" spans="1:5" ht="31.5" customHeight="1" x14ac:dyDescent="0.25">
      <c r="A84" s="36"/>
      <c r="B84" s="177" t="s">
        <v>2</v>
      </c>
      <c r="C84" s="178"/>
      <c r="D84" s="145">
        <f>SUM(D73:D83)</f>
        <v>3.63</v>
      </c>
      <c r="E84" s="26">
        <f>SUM(E73:E83)</f>
        <v>24175516.050000001</v>
      </c>
    </row>
    <row r="85" spans="1:5" s="49" customFormat="1" ht="28.5" customHeight="1" x14ac:dyDescent="0.25">
      <c r="A85" s="193" t="s">
        <v>164</v>
      </c>
      <c r="B85" s="193"/>
      <c r="C85" s="193"/>
      <c r="D85" s="193"/>
      <c r="E85" s="193"/>
    </row>
    <row r="86" spans="1:5" ht="42" customHeight="1" x14ac:dyDescent="0.25">
      <c r="A86" s="145"/>
      <c r="B86" s="140">
        <v>31</v>
      </c>
      <c r="C86" s="55" t="s">
        <v>285</v>
      </c>
      <c r="D86" s="56">
        <v>0.3</v>
      </c>
      <c r="E86" s="16">
        <v>2911702.91</v>
      </c>
    </row>
    <row r="87" spans="1:5" ht="42.75" customHeight="1" x14ac:dyDescent="0.25">
      <c r="A87" s="145"/>
      <c r="B87" s="140">
        <v>32</v>
      </c>
      <c r="C87" s="55" t="s">
        <v>286</v>
      </c>
      <c r="D87" s="56">
        <v>0.86</v>
      </c>
      <c r="E87" s="16">
        <v>1644248.13</v>
      </c>
    </row>
    <row r="88" spans="1:5" ht="42" customHeight="1" x14ac:dyDescent="0.25">
      <c r="A88" s="145"/>
      <c r="B88" s="140">
        <v>33</v>
      </c>
      <c r="C88" s="55" t="s">
        <v>287</v>
      </c>
      <c r="D88" s="56">
        <v>0.35</v>
      </c>
      <c r="E88" s="16">
        <v>1764720.72</v>
      </c>
    </row>
    <row r="89" spans="1:5" ht="42" customHeight="1" x14ac:dyDescent="0.25">
      <c r="A89" s="145"/>
      <c r="B89" s="140">
        <v>34</v>
      </c>
      <c r="C89" s="55" t="s">
        <v>288</v>
      </c>
      <c r="D89" s="56">
        <v>0.65</v>
      </c>
      <c r="E89" s="16">
        <v>5618294.8200000003</v>
      </c>
    </row>
    <row r="90" spans="1:5" ht="43.5" customHeight="1" x14ac:dyDescent="0.25">
      <c r="A90" s="145"/>
      <c r="B90" s="140">
        <v>35</v>
      </c>
      <c r="C90" s="55" t="s">
        <v>289</v>
      </c>
      <c r="D90" s="56">
        <v>0.86</v>
      </c>
      <c r="E90" s="16">
        <v>2966689.2</v>
      </c>
    </row>
    <row r="91" spans="1:5" ht="27.75" customHeight="1" x14ac:dyDescent="0.25">
      <c r="A91" s="145"/>
      <c r="B91" s="140">
        <v>36</v>
      </c>
      <c r="C91" s="55" t="s">
        <v>290</v>
      </c>
      <c r="D91" s="56">
        <v>0.35</v>
      </c>
      <c r="E91" s="16">
        <v>1647581.03</v>
      </c>
    </row>
    <row r="92" spans="1:5" ht="42" customHeight="1" x14ac:dyDescent="0.25">
      <c r="A92" s="145"/>
      <c r="B92" s="140">
        <v>37</v>
      </c>
      <c r="C92" s="55" t="s">
        <v>291</v>
      </c>
      <c r="D92" s="56"/>
      <c r="E92" s="16">
        <v>780638.11</v>
      </c>
    </row>
    <row r="93" spans="1:5" ht="28.5" customHeight="1" x14ac:dyDescent="0.25">
      <c r="A93" s="36"/>
      <c r="B93" s="177" t="s">
        <v>2</v>
      </c>
      <c r="C93" s="178"/>
      <c r="D93" s="25">
        <f t="shared" ref="D93:E93" si="0">SUM(D86:D92)</f>
        <v>3.37</v>
      </c>
      <c r="E93" s="26">
        <f t="shared" si="0"/>
        <v>17333874.920000002</v>
      </c>
    </row>
    <row r="94" spans="1:5" s="49" customFormat="1" ht="32.25" customHeight="1" x14ac:dyDescent="0.25">
      <c r="A94" s="193" t="s">
        <v>165</v>
      </c>
      <c r="B94" s="193"/>
      <c r="C94" s="193"/>
      <c r="D94" s="193"/>
      <c r="E94" s="193"/>
    </row>
    <row r="95" spans="1:5" ht="87.75" customHeight="1" x14ac:dyDescent="0.25">
      <c r="A95" s="145"/>
      <c r="B95" s="140">
        <v>38</v>
      </c>
      <c r="C95" s="55" t="s">
        <v>292</v>
      </c>
      <c r="D95" s="56">
        <v>0.3</v>
      </c>
      <c r="E95" s="16">
        <v>1389317.74</v>
      </c>
    </row>
    <row r="96" spans="1:5" ht="64.5" customHeight="1" x14ac:dyDescent="0.25">
      <c r="A96" s="145"/>
      <c r="B96" s="140">
        <v>39</v>
      </c>
      <c r="C96" s="55" t="s">
        <v>293</v>
      </c>
      <c r="D96" s="56">
        <v>1.3</v>
      </c>
      <c r="E96" s="16">
        <v>4913569.43</v>
      </c>
    </row>
    <row r="97" spans="1:5" ht="62.25" customHeight="1" x14ac:dyDescent="0.25">
      <c r="A97" s="145"/>
      <c r="B97" s="140">
        <v>40</v>
      </c>
      <c r="C97" s="55" t="s">
        <v>294</v>
      </c>
      <c r="D97" s="56">
        <v>0.5</v>
      </c>
      <c r="E97" s="16">
        <v>2538668.85</v>
      </c>
    </row>
    <row r="98" spans="1:5" ht="66" customHeight="1" x14ac:dyDescent="0.25">
      <c r="A98" s="145"/>
      <c r="B98" s="140">
        <v>41</v>
      </c>
      <c r="C98" s="55" t="s">
        <v>295</v>
      </c>
      <c r="D98" s="68">
        <v>0.47</v>
      </c>
      <c r="E98" s="16">
        <v>6888965.1900000004</v>
      </c>
    </row>
    <row r="99" spans="1:5" ht="65.25" customHeight="1" x14ac:dyDescent="0.25">
      <c r="A99" s="145"/>
      <c r="B99" s="140">
        <v>42</v>
      </c>
      <c r="C99" s="55" t="s">
        <v>296</v>
      </c>
      <c r="D99" s="56">
        <v>0.24</v>
      </c>
      <c r="E99" s="16">
        <v>1170310.02</v>
      </c>
    </row>
    <row r="100" spans="1:5" ht="61.5" customHeight="1" x14ac:dyDescent="0.25">
      <c r="A100" s="145"/>
      <c r="B100" s="140">
        <v>43</v>
      </c>
      <c r="C100" s="55" t="s">
        <v>297</v>
      </c>
      <c r="D100" s="56">
        <v>0.47</v>
      </c>
      <c r="E100" s="16">
        <v>3873376.16</v>
      </c>
    </row>
    <row r="101" spans="1:5" ht="64.5" customHeight="1" x14ac:dyDescent="0.25">
      <c r="A101" s="145"/>
      <c r="B101" s="140">
        <v>44</v>
      </c>
      <c r="C101" s="55" t="s">
        <v>298</v>
      </c>
      <c r="D101" s="56">
        <v>0.16</v>
      </c>
      <c r="E101" s="16">
        <v>766987.71</v>
      </c>
    </row>
    <row r="102" spans="1:5" ht="64.5" customHeight="1" x14ac:dyDescent="0.25">
      <c r="A102" s="145"/>
      <c r="B102" s="140">
        <v>45</v>
      </c>
      <c r="C102" s="55" t="s">
        <v>299</v>
      </c>
      <c r="D102" s="56">
        <v>1.51</v>
      </c>
      <c r="E102" s="16">
        <v>6303424.4000000004</v>
      </c>
    </row>
    <row r="103" spans="1:5" ht="30" customHeight="1" x14ac:dyDescent="0.25">
      <c r="A103" s="36"/>
      <c r="B103" s="177" t="s">
        <v>2</v>
      </c>
      <c r="C103" s="178"/>
      <c r="D103" s="25">
        <f t="shared" ref="D103:E103" si="1">SUM(D95:D102)</f>
        <v>4.95</v>
      </c>
      <c r="E103" s="26">
        <f t="shared" si="1"/>
        <v>27844619.5</v>
      </c>
    </row>
    <row r="104" spans="1:5" s="49" customFormat="1" ht="28.5" customHeight="1" x14ac:dyDescent="0.25">
      <c r="A104" s="52"/>
      <c r="B104" s="195" t="s">
        <v>16</v>
      </c>
      <c r="C104" s="193"/>
      <c r="D104" s="193"/>
      <c r="E104" s="193"/>
    </row>
    <row r="105" spans="1:5" s="82" customFormat="1" ht="27.75" customHeight="1" x14ac:dyDescent="0.25">
      <c r="A105" s="145"/>
      <c r="B105" s="140"/>
      <c r="C105" s="154" t="s">
        <v>300</v>
      </c>
      <c r="D105" s="56"/>
      <c r="E105" s="16"/>
    </row>
    <row r="106" spans="1:5" s="87" customFormat="1" ht="41.25" customHeight="1" x14ac:dyDescent="0.25">
      <c r="A106" s="61"/>
      <c r="B106" s="29">
        <v>46</v>
      </c>
      <c r="C106" s="127" t="s">
        <v>301</v>
      </c>
      <c r="D106" s="60">
        <v>0.28000000000000003</v>
      </c>
      <c r="E106" s="15">
        <v>1242837.4099999999</v>
      </c>
    </row>
    <row r="107" spans="1:5" s="82" customFormat="1" ht="38.25" customHeight="1" x14ac:dyDescent="0.25">
      <c r="A107" s="145"/>
      <c r="B107" s="140">
        <v>47</v>
      </c>
      <c r="C107" s="55" t="s">
        <v>302</v>
      </c>
      <c r="D107" s="56">
        <v>0.22</v>
      </c>
      <c r="E107" s="16">
        <v>1776743.25</v>
      </c>
    </row>
    <row r="108" spans="1:5" s="82" customFormat="1" ht="44.25" customHeight="1" x14ac:dyDescent="0.25">
      <c r="A108" s="145"/>
      <c r="B108" s="140">
        <v>48</v>
      </c>
      <c r="C108" s="57" t="s">
        <v>303</v>
      </c>
      <c r="D108" s="56">
        <v>0.79</v>
      </c>
      <c r="E108" s="16">
        <v>2168585.11</v>
      </c>
    </row>
    <row r="109" spans="1:5" s="82" customFormat="1" ht="41.25" customHeight="1" x14ac:dyDescent="0.25">
      <c r="A109" s="145"/>
      <c r="B109" s="140">
        <v>49</v>
      </c>
      <c r="C109" s="57" t="s">
        <v>304</v>
      </c>
      <c r="D109" s="56">
        <v>0.45</v>
      </c>
      <c r="E109" s="16">
        <v>1250965.94</v>
      </c>
    </row>
    <row r="110" spans="1:5" s="82" customFormat="1" ht="61.5" customHeight="1" x14ac:dyDescent="0.25">
      <c r="A110" s="145"/>
      <c r="B110" s="140">
        <v>50</v>
      </c>
      <c r="C110" s="57" t="s">
        <v>305</v>
      </c>
      <c r="D110" s="56">
        <v>0.08</v>
      </c>
      <c r="E110" s="16">
        <v>753143.69</v>
      </c>
    </row>
    <row r="111" spans="1:5" s="82" customFormat="1" ht="43.5" customHeight="1" x14ac:dyDescent="0.25">
      <c r="A111" s="145"/>
      <c r="B111" s="140">
        <v>51</v>
      </c>
      <c r="C111" s="57" t="s">
        <v>306</v>
      </c>
      <c r="D111" s="56">
        <v>0.12</v>
      </c>
      <c r="E111" s="24">
        <v>1268034.02</v>
      </c>
    </row>
    <row r="112" spans="1:5" s="82" customFormat="1" ht="42" customHeight="1" x14ac:dyDescent="0.25">
      <c r="A112" s="145"/>
      <c r="B112" s="140">
        <v>52</v>
      </c>
      <c r="C112" s="57" t="s">
        <v>307</v>
      </c>
      <c r="D112" s="56">
        <v>0.2</v>
      </c>
      <c r="E112" s="24">
        <v>442637.86</v>
      </c>
    </row>
    <row r="113" spans="1:5" s="82" customFormat="1" ht="39.75" customHeight="1" x14ac:dyDescent="0.25">
      <c r="A113" s="145"/>
      <c r="B113" s="140">
        <v>53</v>
      </c>
      <c r="C113" s="57" t="s">
        <v>308</v>
      </c>
      <c r="D113" s="56">
        <v>0.1</v>
      </c>
      <c r="E113" s="16">
        <v>551046.54</v>
      </c>
    </row>
    <row r="114" spans="1:5" s="82" customFormat="1" ht="41.25" customHeight="1" x14ac:dyDescent="0.25">
      <c r="A114" s="145"/>
      <c r="B114" s="140">
        <v>54</v>
      </c>
      <c r="C114" s="55" t="s">
        <v>309</v>
      </c>
      <c r="D114" s="56">
        <v>0.2</v>
      </c>
      <c r="E114" s="16">
        <v>1181720.45</v>
      </c>
    </row>
    <row r="115" spans="1:5" s="82" customFormat="1" ht="26.25" customHeight="1" x14ac:dyDescent="0.25">
      <c r="A115" s="145"/>
      <c r="B115" s="140"/>
      <c r="C115" s="154" t="s">
        <v>223</v>
      </c>
      <c r="D115" s="56"/>
      <c r="E115" s="16"/>
    </row>
    <row r="116" spans="1:5" s="82" customFormat="1" ht="40.5" customHeight="1" x14ac:dyDescent="0.25">
      <c r="A116" s="145"/>
      <c r="B116" s="140">
        <v>55</v>
      </c>
      <c r="C116" s="55" t="s">
        <v>310</v>
      </c>
      <c r="D116" s="56">
        <v>0.13</v>
      </c>
      <c r="E116" s="16">
        <v>254727.23</v>
      </c>
    </row>
    <row r="117" spans="1:5" s="82" customFormat="1" ht="60.75" customHeight="1" x14ac:dyDescent="0.25">
      <c r="A117" s="145"/>
      <c r="B117" s="140">
        <v>56</v>
      </c>
      <c r="C117" s="14" t="s">
        <v>311</v>
      </c>
      <c r="D117" s="17">
        <v>0.34</v>
      </c>
      <c r="E117" s="16">
        <v>282203.82</v>
      </c>
    </row>
    <row r="118" spans="1:5" s="82" customFormat="1" ht="45" customHeight="1" x14ac:dyDescent="0.25">
      <c r="A118" s="145"/>
      <c r="B118" s="140">
        <v>57</v>
      </c>
      <c r="C118" s="14" t="s">
        <v>312</v>
      </c>
      <c r="D118" s="17">
        <v>0.19</v>
      </c>
      <c r="E118" s="16">
        <v>187859.17</v>
      </c>
    </row>
    <row r="119" spans="1:5" s="82" customFormat="1" ht="70.5" customHeight="1" x14ac:dyDescent="0.25">
      <c r="A119" s="145"/>
      <c r="B119" s="140">
        <v>58</v>
      </c>
      <c r="C119" s="55" t="s">
        <v>313</v>
      </c>
      <c r="D119" s="56">
        <v>0.3</v>
      </c>
      <c r="E119" s="24">
        <v>1923210.96</v>
      </c>
    </row>
    <row r="120" spans="1:5" s="82" customFormat="1" ht="42" customHeight="1" x14ac:dyDescent="0.25">
      <c r="A120" s="145"/>
      <c r="B120" s="140">
        <v>59</v>
      </c>
      <c r="C120" s="14" t="s">
        <v>314</v>
      </c>
      <c r="D120" s="65">
        <v>0.23</v>
      </c>
      <c r="E120" s="16">
        <v>214865.59</v>
      </c>
    </row>
    <row r="121" spans="1:5" s="82" customFormat="1" ht="62.25" customHeight="1" x14ac:dyDescent="0.25">
      <c r="A121" s="145"/>
      <c r="B121" s="140">
        <v>60</v>
      </c>
      <c r="C121" s="55" t="s">
        <v>315</v>
      </c>
      <c r="D121" s="56">
        <v>0.21</v>
      </c>
      <c r="E121" s="16">
        <v>4794150.91</v>
      </c>
    </row>
    <row r="122" spans="1:5" s="82" customFormat="1" ht="24.75" customHeight="1" x14ac:dyDescent="0.25">
      <c r="A122" s="145"/>
      <c r="B122" s="140"/>
      <c r="C122" s="131" t="s">
        <v>225</v>
      </c>
      <c r="D122" s="56"/>
      <c r="E122" s="16"/>
    </row>
    <row r="123" spans="1:5" s="82" customFormat="1" ht="47.25" customHeight="1" x14ac:dyDescent="0.25">
      <c r="A123" s="145"/>
      <c r="B123" s="140">
        <v>61</v>
      </c>
      <c r="C123" s="55" t="s">
        <v>316</v>
      </c>
      <c r="D123" s="56">
        <v>0.45</v>
      </c>
      <c r="E123" s="16">
        <v>1952208.22</v>
      </c>
    </row>
    <row r="124" spans="1:5" s="82" customFormat="1" ht="42" customHeight="1" x14ac:dyDescent="0.25">
      <c r="A124" s="145"/>
      <c r="B124" s="140">
        <v>62</v>
      </c>
      <c r="C124" s="55" t="s">
        <v>317</v>
      </c>
      <c r="D124" s="56">
        <v>0.62</v>
      </c>
      <c r="E124" s="16">
        <v>3186047.95</v>
      </c>
    </row>
    <row r="125" spans="1:5" s="82" customFormat="1" ht="42" customHeight="1" x14ac:dyDescent="0.25">
      <c r="A125" s="145"/>
      <c r="B125" s="140">
        <v>63</v>
      </c>
      <c r="C125" s="55" t="s">
        <v>318</v>
      </c>
      <c r="D125" s="68">
        <v>0.1</v>
      </c>
      <c r="E125" s="16">
        <v>534166.94999999995</v>
      </c>
    </row>
    <row r="126" spans="1:5" s="82" customFormat="1" ht="27.75" hidden="1" customHeight="1" x14ac:dyDescent="0.25">
      <c r="A126" s="145"/>
      <c r="B126" s="140">
        <v>56</v>
      </c>
      <c r="C126" s="55"/>
      <c r="D126" s="56"/>
      <c r="E126" s="16"/>
    </row>
    <row r="127" spans="1:5" s="82" customFormat="1" ht="27.75" hidden="1" customHeight="1" x14ac:dyDescent="0.25">
      <c r="A127" s="145"/>
      <c r="B127" s="140">
        <v>57</v>
      </c>
      <c r="C127" s="55"/>
      <c r="D127" s="132"/>
      <c r="E127" s="16"/>
    </row>
    <row r="128" spans="1:5" s="82" customFormat="1" ht="28.5" hidden="1" customHeight="1" x14ac:dyDescent="0.25">
      <c r="A128" s="145"/>
      <c r="B128" s="140">
        <v>58</v>
      </c>
      <c r="C128" s="55"/>
      <c r="D128" s="56"/>
      <c r="E128" s="16"/>
    </row>
    <row r="129" spans="1:5" s="82" customFormat="1" ht="30" hidden="1" customHeight="1" x14ac:dyDescent="0.25">
      <c r="A129" s="145"/>
      <c r="B129" s="140">
        <v>59</v>
      </c>
      <c r="C129" s="55"/>
      <c r="D129" s="56"/>
      <c r="E129" s="16"/>
    </row>
    <row r="130" spans="1:5" ht="29.25" customHeight="1" x14ac:dyDescent="0.25">
      <c r="A130" s="36"/>
      <c r="B130" s="177" t="s">
        <v>2</v>
      </c>
      <c r="C130" s="196"/>
      <c r="D130" s="133">
        <f>D106+D107+D108+D109+D110+D111+D112+D113+D114+D116+D117+D118+D119+D120+D121+D123+D124+D125</f>
        <v>5.01</v>
      </c>
      <c r="E130" s="26">
        <f>E106+E107+E108+E109+E110+E111+E112+E113+E114+E116+E117+E118+E119+E120+E121+E123+E124+E125</f>
        <v>23965155.07</v>
      </c>
    </row>
    <row r="131" spans="1:5" s="67" customFormat="1" ht="28.5" customHeight="1" x14ac:dyDescent="0.25">
      <c r="A131" s="52"/>
      <c r="B131" s="195" t="s">
        <v>166</v>
      </c>
      <c r="C131" s="193"/>
      <c r="D131" s="193"/>
      <c r="E131" s="193"/>
    </row>
    <row r="132" spans="1:5" ht="24.75" customHeight="1" x14ac:dyDescent="0.25">
      <c r="A132" s="123"/>
      <c r="B132" s="140"/>
      <c r="C132" s="220" t="s">
        <v>233</v>
      </c>
      <c r="D132" s="221"/>
      <c r="E132" s="221"/>
    </row>
    <row r="133" spans="1:5" ht="42" customHeight="1" x14ac:dyDescent="0.25">
      <c r="A133" s="145"/>
      <c r="B133" s="140">
        <v>64</v>
      </c>
      <c r="C133" s="14" t="s">
        <v>319</v>
      </c>
      <c r="D133" s="17">
        <v>0.6</v>
      </c>
      <c r="E133" s="16">
        <v>5976124.21</v>
      </c>
    </row>
    <row r="134" spans="1:5" ht="24" customHeight="1" x14ac:dyDescent="0.25">
      <c r="A134" s="123"/>
      <c r="B134" s="140"/>
      <c r="C134" s="220" t="s">
        <v>236</v>
      </c>
      <c r="D134" s="221"/>
      <c r="E134" s="221"/>
    </row>
    <row r="135" spans="1:5" ht="42" customHeight="1" x14ac:dyDescent="0.25">
      <c r="A135" s="123"/>
      <c r="B135" s="140">
        <v>65</v>
      </c>
      <c r="C135" s="134" t="s">
        <v>320</v>
      </c>
      <c r="D135" s="17">
        <v>0.5</v>
      </c>
      <c r="E135" s="16">
        <v>4887835.54</v>
      </c>
    </row>
    <row r="136" spans="1:5" ht="31.5" customHeight="1" x14ac:dyDescent="0.25">
      <c r="A136" s="36"/>
      <c r="B136" s="177" t="s">
        <v>2</v>
      </c>
      <c r="C136" s="178"/>
      <c r="D136" s="145">
        <f>D133+D135</f>
        <v>1.1000000000000001</v>
      </c>
      <c r="E136" s="26">
        <f>E133+E135</f>
        <v>10863959.75</v>
      </c>
    </row>
    <row r="137" spans="1:5" s="49" customFormat="1" ht="30" customHeight="1" x14ac:dyDescent="0.25">
      <c r="A137" s="52"/>
      <c r="B137" s="195" t="s">
        <v>167</v>
      </c>
      <c r="C137" s="193"/>
      <c r="D137" s="193"/>
      <c r="E137" s="193"/>
    </row>
    <row r="138" spans="1:5" ht="24.75" customHeight="1" x14ac:dyDescent="0.25">
      <c r="A138" s="36"/>
      <c r="B138" s="61"/>
      <c r="C138" s="222" t="s">
        <v>321</v>
      </c>
      <c r="D138" s="223"/>
      <c r="E138" s="223"/>
    </row>
    <row r="139" spans="1:5" ht="84.75" customHeight="1" x14ac:dyDescent="0.25">
      <c r="A139" s="145"/>
      <c r="B139" s="140">
        <v>66</v>
      </c>
      <c r="C139" s="14" t="s">
        <v>322</v>
      </c>
      <c r="D139" s="17">
        <v>0.46</v>
      </c>
      <c r="E139" s="16">
        <v>5714470.7999999998</v>
      </c>
    </row>
    <row r="140" spans="1:5" ht="22.5" customHeight="1" x14ac:dyDescent="0.25">
      <c r="A140" s="145"/>
      <c r="B140" s="140"/>
      <c r="C140" s="137" t="s">
        <v>323</v>
      </c>
      <c r="D140" s="17"/>
      <c r="E140" s="16"/>
    </row>
    <row r="141" spans="1:5" ht="63" customHeight="1" x14ac:dyDescent="0.25">
      <c r="A141" s="145"/>
      <c r="B141" s="140">
        <v>67</v>
      </c>
      <c r="C141" s="14" t="s">
        <v>324</v>
      </c>
      <c r="D141" s="17">
        <v>0.63</v>
      </c>
      <c r="E141" s="16">
        <v>3800927.4</v>
      </c>
    </row>
    <row r="142" spans="1:5" ht="84.75" customHeight="1" x14ac:dyDescent="0.25">
      <c r="A142" s="145"/>
      <c r="B142" s="140">
        <v>68</v>
      </c>
      <c r="C142" s="14" t="s">
        <v>325</v>
      </c>
      <c r="D142" s="17">
        <v>0.43</v>
      </c>
      <c r="E142" s="16">
        <v>3171115.77</v>
      </c>
    </row>
    <row r="143" spans="1:5" ht="97.5" customHeight="1" x14ac:dyDescent="0.25">
      <c r="A143" s="145"/>
      <c r="B143" s="140">
        <v>69</v>
      </c>
      <c r="C143" s="14" t="s">
        <v>326</v>
      </c>
      <c r="D143" s="17">
        <v>0.56999999999999995</v>
      </c>
      <c r="E143" s="16">
        <v>4540648.7300000004</v>
      </c>
    </row>
    <row r="144" spans="1:5" ht="89.25" customHeight="1" x14ac:dyDescent="0.25">
      <c r="A144" s="145"/>
      <c r="B144" s="140">
        <v>70</v>
      </c>
      <c r="C144" s="14" t="s">
        <v>327</v>
      </c>
      <c r="D144" s="17">
        <v>0.5</v>
      </c>
      <c r="E144" s="16">
        <v>3400792.64</v>
      </c>
    </row>
    <row r="145" spans="1:5" ht="84.75" customHeight="1" x14ac:dyDescent="0.25">
      <c r="A145" s="145"/>
      <c r="B145" s="140">
        <v>71</v>
      </c>
      <c r="C145" s="14" t="s">
        <v>328</v>
      </c>
      <c r="D145" s="17">
        <v>0.62</v>
      </c>
      <c r="E145" s="16">
        <v>4787321.26</v>
      </c>
    </row>
    <row r="146" spans="1:5" ht="24.75" customHeight="1" x14ac:dyDescent="0.25">
      <c r="A146" s="148"/>
      <c r="B146" s="155"/>
      <c r="C146" s="137" t="s">
        <v>329</v>
      </c>
      <c r="D146" s="156"/>
      <c r="E146" s="157"/>
    </row>
    <row r="147" spans="1:5" ht="84.75" customHeight="1" x14ac:dyDescent="0.25">
      <c r="A147" s="148"/>
      <c r="B147" s="155">
        <v>72</v>
      </c>
      <c r="C147" s="158" t="s">
        <v>330</v>
      </c>
      <c r="D147" s="156">
        <v>0.93</v>
      </c>
      <c r="E147" s="157">
        <v>13584501.449999999</v>
      </c>
    </row>
    <row r="148" spans="1:5" ht="84.75" customHeight="1" x14ac:dyDescent="0.25">
      <c r="A148" s="148"/>
      <c r="B148" s="155">
        <v>73</v>
      </c>
      <c r="C148" s="158" t="s">
        <v>331</v>
      </c>
      <c r="D148" s="156">
        <v>0.38</v>
      </c>
      <c r="E148" s="157">
        <v>2537873.27</v>
      </c>
    </row>
    <row r="149" spans="1:5" ht="63.75" customHeight="1" x14ac:dyDescent="0.25">
      <c r="A149" s="148"/>
      <c r="B149" s="155">
        <v>74</v>
      </c>
      <c r="C149" s="158" t="s">
        <v>332</v>
      </c>
      <c r="D149" s="156">
        <v>1.59</v>
      </c>
      <c r="E149" s="157">
        <v>10602025.66</v>
      </c>
    </row>
    <row r="150" spans="1:5" ht="84.75" customHeight="1" x14ac:dyDescent="0.25">
      <c r="A150" s="148"/>
      <c r="B150" s="155">
        <v>75</v>
      </c>
      <c r="C150" s="158" t="s">
        <v>333</v>
      </c>
      <c r="D150" s="156">
        <v>0.22</v>
      </c>
      <c r="E150" s="157">
        <v>1990296.14</v>
      </c>
    </row>
    <row r="151" spans="1:5" ht="84.75" customHeight="1" x14ac:dyDescent="0.25">
      <c r="A151" s="148"/>
      <c r="B151" s="155">
        <v>76</v>
      </c>
      <c r="C151" s="158" t="s">
        <v>334</v>
      </c>
      <c r="D151" s="156">
        <v>0.15</v>
      </c>
      <c r="E151" s="157">
        <v>1326688.77</v>
      </c>
    </row>
    <row r="152" spans="1:5" ht="59.25" customHeight="1" x14ac:dyDescent="0.25">
      <c r="A152" s="148"/>
      <c r="B152" s="159">
        <v>77</v>
      </c>
      <c r="C152" s="158" t="s">
        <v>335</v>
      </c>
      <c r="D152" s="156">
        <v>0.95</v>
      </c>
      <c r="E152" s="157">
        <v>6664112.7999999998</v>
      </c>
    </row>
    <row r="153" spans="1:5" ht="27" customHeight="1" x14ac:dyDescent="0.25">
      <c r="A153" s="148"/>
      <c r="B153" s="155"/>
      <c r="C153" s="160" t="s">
        <v>336</v>
      </c>
      <c r="D153" s="156"/>
      <c r="E153" s="157"/>
    </row>
    <row r="154" spans="1:5" ht="75" customHeight="1" x14ac:dyDescent="0.25">
      <c r="A154" s="148"/>
      <c r="B154" s="155">
        <v>78</v>
      </c>
      <c r="C154" s="158" t="s">
        <v>337</v>
      </c>
      <c r="D154" s="156">
        <v>0.52</v>
      </c>
      <c r="E154" s="157">
        <v>5028051.01</v>
      </c>
    </row>
    <row r="155" spans="1:5" ht="61.5" customHeight="1" x14ac:dyDescent="0.25">
      <c r="A155" s="148"/>
      <c r="B155" s="155">
        <v>79</v>
      </c>
      <c r="C155" s="158" t="s">
        <v>338</v>
      </c>
      <c r="D155" s="156">
        <v>0.46</v>
      </c>
      <c r="E155" s="157">
        <v>2348823.0299999998</v>
      </c>
    </row>
    <row r="156" spans="1:5" ht="51" customHeight="1" x14ac:dyDescent="0.25">
      <c r="A156" s="148"/>
      <c r="B156" s="155">
        <v>80</v>
      </c>
      <c r="C156" s="158" t="s">
        <v>339</v>
      </c>
      <c r="D156" s="156">
        <v>0.2</v>
      </c>
      <c r="E156" s="157">
        <v>744650.36</v>
      </c>
    </row>
    <row r="157" spans="1:5" ht="78.75" customHeight="1" x14ac:dyDescent="0.25">
      <c r="A157" s="148"/>
      <c r="B157" s="163">
        <v>81</v>
      </c>
      <c r="C157" s="164" t="s">
        <v>340</v>
      </c>
      <c r="D157" s="165">
        <v>0.14000000000000001</v>
      </c>
      <c r="E157" s="166">
        <v>840105.22</v>
      </c>
    </row>
    <row r="158" spans="1:5" ht="72" customHeight="1" x14ac:dyDescent="0.25">
      <c r="A158" s="148"/>
      <c r="B158" s="167">
        <v>82</v>
      </c>
      <c r="C158" s="164" t="s">
        <v>341</v>
      </c>
      <c r="D158" s="165">
        <v>0.34</v>
      </c>
      <c r="E158" s="166">
        <v>3207483.02</v>
      </c>
    </row>
    <row r="159" spans="1:5" s="142" customFormat="1" ht="27" customHeight="1" x14ac:dyDescent="0.25">
      <c r="A159" s="207" t="s">
        <v>2</v>
      </c>
      <c r="B159" s="207"/>
      <c r="C159" s="208"/>
      <c r="D159" s="149">
        <f>D139+D141+D142+D143+D144+D145+D147+D148+D149+D150+D151+D152+D154+D155+D156+D157+D158</f>
        <v>9.09</v>
      </c>
      <c r="E159" s="101">
        <f>E139+E141+E142+E143+E144+E145+E147+E148+E149+E150+E151+E152+E154+E155+E156+E157+E158</f>
        <v>74289887.329999998</v>
      </c>
    </row>
    <row r="160" spans="1:5" s="49" customFormat="1" ht="27.75" hidden="1" customHeight="1" x14ac:dyDescent="0.25">
      <c r="A160" s="52"/>
      <c r="B160" s="195" t="s">
        <v>168</v>
      </c>
      <c r="C160" s="193"/>
      <c r="D160" s="193"/>
      <c r="E160" s="193"/>
    </row>
    <row r="161" spans="1:5" s="49" customFormat="1" ht="26.25" hidden="1" customHeight="1" x14ac:dyDescent="0.25">
      <c r="A161" s="52"/>
      <c r="B161" s="61"/>
      <c r="C161" s="222"/>
      <c r="D161" s="223"/>
      <c r="E161" s="223"/>
    </row>
    <row r="162" spans="1:5" ht="42.75" hidden="1" customHeight="1" x14ac:dyDescent="0.25">
      <c r="A162" s="36"/>
      <c r="B162" s="140">
        <v>72</v>
      </c>
      <c r="C162" s="55"/>
      <c r="D162" s="56"/>
      <c r="E162" s="16"/>
    </row>
    <row r="163" spans="1:5" ht="27.75" hidden="1" customHeight="1" x14ac:dyDescent="0.25">
      <c r="A163" s="36"/>
      <c r="B163" s="140"/>
      <c r="C163" s="131"/>
      <c r="D163" s="56"/>
      <c r="E163" s="16"/>
    </row>
    <row r="164" spans="1:5" ht="61.5" hidden="1" customHeight="1" x14ac:dyDescent="0.25">
      <c r="A164" s="36"/>
      <c r="B164" s="140">
        <v>73</v>
      </c>
      <c r="C164" s="55"/>
      <c r="D164" s="56"/>
      <c r="E164" s="16"/>
    </row>
    <row r="165" spans="1:5" ht="43.5" hidden="1" customHeight="1" x14ac:dyDescent="0.25">
      <c r="A165" s="36"/>
      <c r="B165" s="140">
        <v>74</v>
      </c>
      <c r="C165" s="55"/>
      <c r="D165" s="56"/>
      <c r="E165" s="16"/>
    </row>
    <row r="166" spans="1:5" ht="28.9" hidden="1" customHeight="1" x14ac:dyDescent="0.25">
      <c r="A166" s="36"/>
      <c r="B166" s="177" t="s">
        <v>2</v>
      </c>
      <c r="C166" s="196"/>
      <c r="D166" s="141">
        <f>D162+D164+D165</f>
        <v>0</v>
      </c>
      <c r="E166" s="26">
        <f>SUM(E162:E165)</f>
        <v>0</v>
      </c>
    </row>
    <row r="167" spans="1:5" s="142" customFormat="1" ht="25.15" customHeight="1" x14ac:dyDescent="0.25">
      <c r="A167" s="36"/>
      <c r="B167" s="229"/>
      <c r="C167" s="230" t="s">
        <v>8</v>
      </c>
      <c r="D167" s="233">
        <f>D21+D22+D23+D26+D27+D38+D39+D40+D41+D42+D43+D44+D45+D46+D47+D48+D68+D69+D70+D73+D74+D75+D76+D77+D78+D79+D80+D81+D82+D83+D86+D87+D88+D89+D90+D91+D95+D96+D97+D98+D99+D100+D101+D102+D106+D107+D108+D109+D110+D111+D112+D113+D114+D116+D117+D118+D119+D120+D121+D123+D124+D125+D133+D135+D139+D141+D142+D143+D144+D145+D147+D148+D149+D150+D151+D152+D154+D155+D156+D157+D158</f>
        <v>40.28</v>
      </c>
      <c r="E167" s="232">
        <f>E21+E22+E23+E26+E27+E38+E39+E40+E41+E42+E43+E44+E45+E46+E47+E48+E68+E69+E70+E73+E74+E75+E76+E77+E78+E79+E80+E81+E82+E83+E86+E87+E88+E89+E90+E91+E92+E95+E96+E97+E98+E99+E100+E101+E102+E106+E107+E108+E109+E110+E111+E112+E113+E114+E116+E117+E118+E119+E120+E121+E123+E124+E125+E133+E135+E139+E141+E142+E143+E144+E145+E147+E148+E149+E150+E151+E152+E154+E155+E156+E157+E158</f>
        <v>275674040.20999998</v>
      </c>
    </row>
  </sheetData>
  <mergeCells count="45">
    <mergeCell ref="A159:C159"/>
    <mergeCell ref="B160:E160"/>
    <mergeCell ref="C161:E161"/>
    <mergeCell ref="B166:C166"/>
    <mergeCell ref="B137:E137"/>
    <mergeCell ref="C138:E138"/>
    <mergeCell ref="C132:E132"/>
    <mergeCell ref="C134:E134"/>
    <mergeCell ref="B136:C136"/>
    <mergeCell ref="B130:C130"/>
    <mergeCell ref="B131:E131"/>
    <mergeCell ref="B103:C103"/>
    <mergeCell ref="B104:E104"/>
    <mergeCell ref="B93:C93"/>
    <mergeCell ref="A94:E94"/>
    <mergeCell ref="B84:C84"/>
    <mergeCell ref="A85:E85"/>
    <mergeCell ref="A65:C65"/>
    <mergeCell ref="A67:E67"/>
    <mergeCell ref="B71:C71"/>
    <mergeCell ref="A72:E72"/>
    <mergeCell ref="A53:C53"/>
    <mergeCell ref="A54:E54"/>
    <mergeCell ref="A57:C57"/>
    <mergeCell ref="A58:E58"/>
    <mergeCell ref="A61:C61"/>
    <mergeCell ref="A62:E62"/>
    <mergeCell ref="A37:E37"/>
    <mergeCell ref="B49:C49"/>
    <mergeCell ref="B50:E50"/>
    <mergeCell ref="A28:C28"/>
    <mergeCell ref="B29:E29"/>
    <mergeCell ref="A35:C35"/>
    <mergeCell ref="A24:C24"/>
    <mergeCell ref="A25:E25"/>
    <mergeCell ref="B16:C16"/>
    <mergeCell ref="A17:E17"/>
    <mergeCell ref="A19:C19"/>
    <mergeCell ref="A20:E20"/>
    <mergeCell ref="A8:E8"/>
    <mergeCell ref="B1:E1"/>
    <mergeCell ref="B3:B5"/>
    <mergeCell ref="C3:C5"/>
    <mergeCell ref="D3:D5"/>
    <mergeCell ref="E3:E5"/>
  </mergeCells>
  <pageMargins left="0.7" right="0.7" top="0.75" bottom="0.75" header="0.3" footer="0.3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МО объекты</vt:lpstr>
      <vt:lpstr>Наш район (щебенение)</vt:lpstr>
      <vt:lpstr>1-ый аукцион МО</vt:lpstr>
      <vt:lpstr>2-ой аукцион МО </vt:lpstr>
      <vt:lpstr>3-ий аукцион МО</vt:lpstr>
      <vt:lpstr>4-ий аукцион МО</vt:lpstr>
      <vt:lpstr>'1-ый аукцион МО'!Область_печати</vt:lpstr>
      <vt:lpstr>'2-ой аукцион МО '!Область_печати</vt:lpstr>
      <vt:lpstr>'3-ий аукцион МО'!Область_печати</vt:lpstr>
      <vt:lpstr>'4-ий аукцион МО'!Область_печати</vt:lpstr>
      <vt:lpstr>'Наш район (щебенение)'!Область_печати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Gerdev.Nikolay</dc:creator>
  <cp:lastModifiedBy>Ulia.Petryshak</cp:lastModifiedBy>
  <cp:lastPrinted>2026-06-17T08:14:30Z</cp:lastPrinted>
  <dcterms:created xsi:type="dcterms:W3CDTF">2018-08-22T08:05:39Z</dcterms:created>
  <dcterms:modified xsi:type="dcterms:W3CDTF">2026-06-18T08:29:51Z</dcterms:modified>
</cp:coreProperties>
</file>